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01.플랜아이\02.프로젝트\2025년\진행중_2025.06.27~2024.09.27 [한국청소년정책연구원] 청년정책분석평가센터 DB 구축 및 뉴스레터 발송_와이브릿지(주)\02.개발관리산출물\200.설계\240.데이터설계\통계데이터\"/>
    </mc:Choice>
  </mc:AlternateContent>
  <bookViews>
    <workbookView xWindow="0" yWindow="0" windowWidth="21735" windowHeight="9255" tabRatio="896" firstSheet="1" activeTab="1"/>
  </bookViews>
  <sheets>
    <sheet name="청년통계목록" sheetId="3" state="hidden" r:id="rId1"/>
    <sheet name="청년인구" sheetId="5" r:id="rId2"/>
    <sheet name="2 성별 청년인구" sheetId="6" state="hidden" r:id="rId3"/>
    <sheet name="3 청년인구전망" sheetId="7" state="hidden" r:id="rId4"/>
    <sheet name="4 전체 인구 대비 청년인구 구성비" sheetId="8" state="hidden" r:id="rId5"/>
    <sheet name="보류-6 청년 남성 시도별 순이동자수" sheetId="10" state="hidden" r:id="rId6"/>
    <sheet name="보류-7 청년 여성 시도별 순이동자수" sheetId="11" state="hidden" r:id="rId7"/>
    <sheet name="보류-8 현재 거주지역에서 계속 살 의향" sheetId="12" state="hidden" r:id="rId8"/>
    <sheet name="보류-9 거주지역에서 타 지역으로 이사하고 싶은 이유" sheetId="13" state="hidden" r:id="rId9"/>
    <sheet name="10 청년 체류외국인 수" sheetId="14" state="hidden" r:id="rId10"/>
    <sheet name="11 청년 등록외국인 수" sheetId="15" state="hidden" r:id="rId11"/>
    <sheet name="보류-12 청년 단기체류외국인 수" sheetId="16" state="hidden" r:id="rId12"/>
    <sheet name="보류-13 청년 하한 연령규정" sheetId="121" state="hidden" r:id="rId13"/>
    <sheet name="보류-14 청년 상한 연령규정" sheetId="122" state="hidden" r:id="rId14"/>
    <sheet name="15 조혼율" sheetId="20" state="hidden" r:id="rId15"/>
    <sheet name="17 결혼에 대한 견해" sheetId="18" state="hidden" r:id="rId16"/>
    <sheet name="보류-18 결혼 문화에 대한 태도" sheetId="19" state="hidden" r:id="rId17"/>
    <sheet name="보류-19 모의 출생아수" sheetId="21" state="hidden" r:id="rId18"/>
    <sheet name="보류-20 모의 연령별 출산율 추이" sheetId="22" state="hidden" r:id="rId19"/>
    <sheet name="보류-21 향후 결혼 계획" sheetId="23" state="hidden" r:id="rId20"/>
    <sheet name="22 출산연령" sheetId="25" state="hidden" r:id="rId21"/>
    <sheet name="23 향후 자녀 출산 의향" sheetId="26" state="hidden" r:id="rId22"/>
    <sheet name="보류-24 이상적인 자녀수" sheetId="28" state="hidden" r:id="rId23"/>
    <sheet name="보류-25 결혼을 하지 않는 이유" sheetId="29" state="hidden" r:id="rId24"/>
    <sheet name="보류-26 이혼에 대한 견해" sheetId="27" state="hidden" r:id="rId25"/>
    <sheet name="보류-28 대학취업률" sheetId="124" state="hidden" r:id="rId26"/>
    <sheet name="29 고등교육기관 진학률" sheetId="125" state="hidden" r:id="rId27"/>
    <sheet name="31 직업계고 취업률" sheetId="127" state="hidden" r:id="rId28"/>
    <sheet name="보류-32 일반고 취업자 비율" sheetId="128" state="hidden" r:id="rId29"/>
    <sheet name="33 대학등록금" sheetId="129" state="hidden" r:id="rId30"/>
    <sheet name="34 대학등록금 대출자 규모" sheetId="130" state="hidden" r:id="rId31"/>
    <sheet name="35 장학금 규모" sheetId="131" state="hidden" r:id="rId32"/>
    <sheet name="보류-36 학제별 대학졸업 소요기간" sheetId="30" state="hidden" r:id="rId33"/>
    <sheet name="37 대졸자 휴학 경험자 비율" sheetId="31" state="hidden" r:id="rId34"/>
    <sheet name="38 대학생 학업중단율" sheetId="136" state="hidden" r:id="rId35"/>
    <sheet name="39 고등교육기관 졸업 유예자" sheetId="137" state="hidden" r:id="rId36"/>
    <sheet name="40 학교 졸업까지 소요기간" sheetId="108" state="hidden" r:id="rId37"/>
    <sheet name="41 평생학습 형식교육 참여율" sheetId="32" state="hidden" r:id="rId38"/>
    <sheet name="42 평생학습 비형식교육 참여율" sheetId="33" state="hidden" r:id="rId39"/>
    <sheet name="43 평생학습 직업 관련 비형식교육 참여율" sheetId="34" state="hidden" r:id="rId40"/>
    <sheet name="44 직업교육훈련 참여율" sheetId="35" state="hidden" r:id="rId41"/>
    <sheet name="45 한달 평균 자기계발비 지출액" sheetId="36" state="hidden" r:id="rId42"/>
    <sheet name="46 학교교육의 효과-지식, 기술 습득" sheetId="37" state="hidden" r:id="rId43"/>
    <sheet name="보류-47 학교교육의 효과-도덕성과 인성" sheetId="38" state="hidden" r:id="rId44"/>
    <sheet name="보류-48 학교교육의 효과-국가관 및 사회관" sheetId="39" state="hidden" r:id="rId45"/>
    <sheet name="보류-50 본인이 하는 일이 가치있다고 생각하는 정도" sheetId="41" state="hidden" r:id="rId46"/>
    <sheet name="51 갖추었다고 생각하는 미래 실현 요소-나의 교육수준" sheetId="42" state="hidden" r:id="rId47"/>
    <sheet name="52 갖추었다고 생각하는 미래 실현 요소-나의 노력" sheetId="43" state="hidden" r:id="rId48"/>
    <sheet name="갖추었다고 생각하는 미래 실현 요소-좋은 사람들을 아는것" sheetId="44" state="hidden" r:id="rId49"/>
    <sheet name="54 바라는 미래 실현가능성" sheetId="45" state="hidden" r:id="rId50"/>
    <sheet name="55 학생이 기대하는 교육수준" sheetId="46" state="hidden" r:id="rId51"/>
    <sheet name="56 전공과 직업일치도" sheetId="47" state="hidden" r:id="rId52"/>
    <sheet name="57 청년 가구유형별 평균소득" sheetId="132" state="hidden" r:id="rId53"/>
    <sheet name="58 장년 대비 청년 상대임금" sheetId="133" state="hidden" r:id="rId54"/>
    <sheet name="59 청년층 정규직 대비 비정규직 상대임금" sheetId="134" state="hidden" r:id="rId55"/>
    <sheet name="60 청년 가구주 자산액 추이" sheetId="48" state="hidden" r:id="rId56"/>
    <sheet name="62 청년 가구주 부채액 추이" sheetId="50" state="hidden" r:id="rId57"/>
    <sheet name="63 청년 가구주 부채액 증감율" sheetId="51" state="hidden" r:id="rId58"/>
    <sheet name="64 청년 가구주 부채보유 가구 비율" sheetId="52" state="hidden" r:id="rId59"/>
    <sheet name="65 청년 경제활동참여율" sheetId="53" state="hidden" r:id="rId60"/>
    <sheet name="67 청년 실업률" sheetId="55" state="hidden" r:id="rId61"/>
    <sheet name="보류-69 청년 구직단념자 비율" sheetId="135" state="hidden" r:id="rId62"/>
    <sheet name="70 청년 쉬었음 인구 비율" sheetId="109" state="hidden" r:id="rId63"/>
    <sheet name="71 청년 니트(NEET) 비율 " sheetId="138" state="hidden" r:id="rId64"/>
    <sheet name="72 첫 직장 근속기간" sheetId="57" state="hidden" r:id="rId65"/>
    <sheet name="73 청년 이직 또는 구직시 가장 큰 영향을 미치는 요인" sheetId="58" state="hidden" r:id="rId66"/>
    <sheet name="74 청년 신설법인 비율" sheetId="59" state="hidden" r:id="rId67"/>
    <sheet name="보류-77 신입사원 경쟁률" sheetId="139" state="hidden" r:id="rId68"/>
    <sheet name="78 청년 공시생(일반직 공무원) 규모" sheetId="110" state="hidden" r:id="rId69"/>
    <sheet name="79 청년거주 주택유형" sheetId="140" state="hidden" r:id="rId70"/>
    <sheet name="80 청년 원룸거주 비율" sheetId="141" state="hidden" r:id="rId71"/>
    <sheet name="81 청년 평균 거주기간" sheetId="142" state="hidden" r:id="rId72"/>
    <sheet name="82 청년 거주 주택 점유형태_월세" sheetId="143" state="hidden" r:id="rId73"/>
    <sheet name="84 지하,반지하, 옥탑방 거주 가구 비율" sheetId="145" state="hidden" r:id="rId74"/>
    <sheet name="86 기숙사 수용률" sheetId="147" state="hidden" r:id="rId75"/>
    <sheet name="최근 1년간 1달 이상 주택 이외의 거처에 거주한 경험률" sheetId="61" state="hidden" r:id="rId76"/>
    <sheet name="89 부모 동거 여부" sheetId="62" state="hidden" r:id="rId77"/>
    <sheet name="90 독립하려는 구체적인 계획 유무" sheetId="63" state="hidden" r:id="rId78"/>
    <sheet name="91 독립하려는 주된 이유" sheetId="64" state="hidden" r:id="rId79"/>
    <sheet name="92 독립을 계획하지 않는 주된 이유" sheetId="65" state="hidden" r:id="rId80"/>
    <sheet name="93 삶을 결정함에 있어서 자유로운 정도" sheetId="66" state="hidden" r:id="rId81"/>
    <sheet name="94 생활여건의 변화" sheetId="67" state="hidden" r:id="rId82"/>
    <sheet name="96 사회보험료 부담-건강보험" sheetId="69" state="hidden" r:id="rId83"/>
    <sheet name="97 사회보험료 부담-국민연금" sheetId="70" state="hidden" r:id="rId84"/>
    <sheet name="98 사회보험료 부담-고용보험" sheetId="71" state="hidden" r:id="rId85"/>
    <sheet name="99 청년 상대적 빈곤율" sheetId="149" state="hidden" r:id="rId86"/>
    <sheet name="101 은둔 청년의 은둔 이유" sheetId="73" state="hidden" r:id="rId87"/>
    <sheet name="102 은둔 청년의 은둔기간" sheetId="74" state="hidden" r:id="rId88"/>
    <sheet name="보류-104 한부모 가구 비율" sheetId="76" state="hidden" r:id="rId89"/>
    <sheet name="105 자립준비 청년 비율" sheetId="77" state="hidden" r:id="rId90"/>
    <sheet name="보류-106 국민기초생활보장제도 수급 여부 및 수립 경험" sheetId="78" state="hidden" r:id="rId91"/>
    <sheet name="107 청년의 정기적인 운동습관-걷기 실천율" sheetId="79" state="hidden" r:id="rId92"/>
    <sheet name="108 청년의 정기적인 운동습관-유산소 실천율" sheetId="80" state="hidden" r:id="rId93"/>
    <sheet name="보류-111 청년 우울장애 유병률" sheetId="111" state="hidden" r:id="rId94"/>
    <sheet name="112 청년 자살률" sheetId="83" state="hidden" r:id="rId95"/>
    <sheet name="보류-113 청년 흡연율" sheetId="84" state="hidden" r:id="rId96"/>
    <sheet name="보류-114 청년 음주율" sheetId="85" state="hidden" r:id="rId97"/>
    <sheet name="115 청년 병원 이용비율" sheetId="86" state="hidden" r:id="rId98"/>
    <sheet name="116 최근 1년간 번아웃 경험 비율" sheetId="87" state="hidden" r:id="rId99"/>
    <sheet name="118 청년의 문화 및 여가생활 시간(평일)" sheetId="117" state="hidden" r:id="rId100"/>
    <sheet name="119 월 청년의 문화 및 여가생활 비용" sheetId="118" state="hidden" r:id="rId101"/>
    <sheet name="120 청년의 문화 및 여가생활 만족도" sheetId="90" state="hidden" r:id="rId102"/>
    <sheet name="122 청년의 삶의 만족도" sheetId="92" state="hidden" r:id="rId103"/>
    <sheet name="123 청년의 주관적 계층의식" sheetId="106" state="hidden" r:id="rId104"/>
    <sheet name="124 청년의 공정성에 대한 인식_교육기회" sheetId="112" state="hidden" r:id="rId105"/>
    <sheet name="125 청년의 공정성에 대한 인식_취업기회" sheetId="113" state="hidden" r:id="rId106"/>
    <sheet name="126 긴급상황시 도움을 받을 수 있는 비율-질병" sheetId="114" state="hidden" r:id="rId107"/>
    <sheet name="128 긴급상황시 도움을 받을 수 있는 비율-낙심,우울" sheetId="116" state="hidden" r:id="rId108"/>
    <sheet name="보류-129 청년의 부모 부양에 대한 견해" sheetId="94" state="hidden" r:id="rId109"/>
    <sheet name="130 청년의 가족관계 만족도" sheetId="95" state="hidden" r:id="rId110"/>
    <sheet name="131 청년의 자원봉사 참여 여부" sheetId="96" state="hidden" r:id="rId111"/>
    <sheet name="132 청년의 기부활동 참여" sheetId="97" state="hidden" r:id="rId112"/>
    <sheet name="134 대통령선거 청년 투표율" sheetId="150" state="hidden" r:id="rId113"/>
    <sheet name="136 지방선거 청년 투표율" sheetId="152" state="hidden" r:id="rId114"/>
    <sheet name="137 정치에 대한 관심 정도" sheetId="99" state="hidden" r:id="rId115"/>
    <sheet name="138 정치, 사회참여 경험-서명운동" sheetId="100" state="hidden" r:id="rId116"/>
    <sheet name="139 정치, 사회참여 경험- 시위, 집회 참여" sheetId="101" state="hidden" r:id="rId117"/>
    <sheet name="140 정부 및 공공기관 신뢰도-중앙부처" sheetId="102" state="hidden" r:id="rId118"/>
    <sheet name="141 정부 및 공공기관 신뢰도-지방자치단체" sheetId="103" state="hidden" r:id="rId119"/>
    <sheet name="142 정부 및 공공기관 신뢰도-국회" sheetId="104" state="hidden" r:id="rId120"/>
    <sheet name="143 정부 및 공공기관 신뢰도-법원" sheetId="105" state="hidden" r:id="rId121"/>
  </sheets>
  <definedNames>
    <definedName name="_xlnm._FilterDatabase" localSheetId="0" hidden="1">청년통계목록!$A$1:$J$144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6" l="1"/>
  <c r="C4" i="66"/>
  <c r="D4" i="66"/>
  <c r="E4" i="66"/>
  <c r="F4" i="66"/>
  <c r="G4" i="66"/>
  <c r="H4" i="66"/>
  <c r="I4" i="66"/>
  <c r="J4" i="66"/>
  <c r="K4" i="66"/>
  <c r="K3" i="66"/>
  <c r="J3" i="66"/>
  <c r="I3" i="66"/>
  <c r="G3" i="66"/>
  <c r="F3" i="66"/>
  <c r="E3" i="66"/>
  <c r="H3" i="66"/>
  <c r="D3" i="66"/>
  <c r="C3" i="66"/>
  <c r="B3" i="66"/>
  <c r="C11" i="109"/>
  <c r="D11" i="109"/>
  <c r="E11" i="109"/>
  <c r="F11" i="109"/>
  <c r="G11" i="109"/>
  <c r="H11" i="109"/>
  <c r="I11" i="109"/>
  <c r="J11" i="109"/>
  <c r="K11" i="109"/>
  <c r="L11" i="109"/>
  <c r="M11" i="109"/>
  <c r="N11" i="109"/>
  <c r="O11" i="109"/>
  <c r="P11" i="109"/>
  <c r="B11" i="109"/>
  <c r="C10" i="109"/>
  <c r="D10" i="109"/>
  <c r="E10" i="109"/>
  <c r="F10" i="109"/>
  <c r="G10" i="109"/>
  <c r="H10" i="109"/>
  <c r="I10" i="109"/>
  <c r="J10" i="109"/>
  <c r="K10" i="109"/>
  <c r="L10" i="109"/>
  <c r="M10" i="109"/>
  <c r="N10" i="109"/>
  <c r="O10" i="109"/>
  <c r="P10" i="109"/>
  <c r="B10" i="109"/>
  <c r="C6" i="44"/>
  <c r="C5" i="44"/>
  <c r="C4" i="44"/>
  <c r="C3" i="44"/>
  <c r="B6" i="44"/>
  <c r="B5" i="44"/>
  <c r="B4" i="44"/>
  <c r="B3" i="44"/>
  <c r="C6" i="43"/>
  <c r="C5" i="43"/>
  <c r="C4" i="43"/>
  <c r="C3" i="43"/>
  <c r="B6" i="43"/>
  <c r="B5" i="43"/>
  <c r="B4" i="43"/>
  <c r="B3" i="43"/>
  <c r="C6" i="42"/>
  <c r="C5" i="42"/>
  <c r="C4" i="42"/>
  <c r="C3" i="42"/>
  <c r="B6" i="42"/>
  <c r="B5" i="42"/>
  <c r="B4" i="42"/>
  <c r="B3" i="42"/>
  <c r="EG6" i="31"/>
  <c r="EG4" i="31"/>
  <c r="C2" i="133"/>
  <c r="D2" i="133" s="1"/>
  <c r="E2" i="133" s="1"/>
  <c r="F2" i="133" s="1"/>
  <c r="G2" i="133" s="1"/>
  <c r="H2" i="133" s="1"/>
  <c r="I2" i="133" s="1"/>
  <c r="J2" i="133" s="1"/>
  <c r="K2" i="133" s="1"/>
  <c r="L2" i="133" s="1"/>
  <c r="M2" i="133" s="1"/>
  <c r="N2" i="133" s="1"/>
  <c r="O2" i="133" s="1"/>
  <c r="P2" i="133" s="1"/>
  <c r="C2" i="136" l="1"/>
  <c r="D2" i="136" s="1"/>
  <c r="E2" i="136" s="1"/>
  <c r="F2" i="136" s="1"/>
  <c r="G2" i="136" s="1"/>
  <c r="H2" i="136" s="1"/>
  <c r="I2" i="136" s="1"/>
  <c r="J2" i="136" s="1"/>
  <c r="K2" i="136" s="1"/>
  <c r="L2" i="136" s="1"/>
  <c r="M2" i="136" s="1"/>
  <c r="N2" i="136" s="1"/>
  <c r="O2" i="136" s="1"/>
  <c r="B4" i="109" l="1"/>
  <c r="C4" i="109"/>
  <c r="D4" i="109"/>
  <c r="E4" i="109"/>
  <c r="F4" i="109"/>
  <c r="G4" i="109"/>
  <c r="H4" i="109"/>
  <c r="I4" i="109"/>
  <c r="J4" i="109"/>
  <c r="K4" i="109"/>
  <c r="L4" i="109"/>
  <c r="M4" i="109"/>
  <c r="N4" i="109"/>
  <c r="O4" i="109"/>
  <c r="P4" i="109"/>
  <c r="B3" i="101"/>
  <c r="F3" i="101"/>
  <c r="B4" i="101"/>
  <c r="F4" i="101"/>
  <c r="B5" i="101"/>
  <c r="F5" i="101"/>
  <c r="B3" i="100"/>
  <c r="F3" i="100"/>
  <c r="B4" i="100"/>
  <c r="F4" i="100"/>
  <c r="B5" i="100"/>
  <c r="F5" i="100"/>
  <c r="B3" i="99"/>
  <c r="E3" i="99"/>
  <c r="B4" i="99"/>
  <c r="E4" i="99"/>
  <c r="B5" i="99"/>
  <c r="E5" i="99"/>
  <c r="E3" i="95"/>
  <c r="H3" i="95"/>
  <c r="K3" i="95"/>
  <c r="N3" i="95"/>
  <c r="Q3" i="95"/>
  <c r="T3" i="95"/>
  <c r="W3" i="95"/>
  <c r="B4" i="95"/>
  <c r="E4" i="95"/>
  <c r="H4" i="95"/>
  <c r="K4" i="95"/>
  <c r="N4" i="95"/>
  <c r="Q4" i="95"/>
  <c r="T4" i="95"/>
  <c r="W4" i="95"/>
  <c r="B5" i="95"/>
  <c r="E5" i="95"/>
  <c r="H5" i="95"/>
  <c r="K5" i="95"/>
  <c r="N5" i="95"/>
  <c r="Q5" i="95"/>
  <c r="T5" i="95"/>
  <c r="W5" i="95"/>
  <c r="B3" i="71"/>
  <c r="E3" i="71"/>
  <c r="H3" i="71"/>
  <c r="K3" i="71"/>
  <c r="N3" i="71"/>
  <c r="Q3" i="71"/>
  <c r="B4" i="71"/>
  <c r="E4" i="71"/>
  <c r="H4" i="71"/>
  <c r="K4" i="71"/>
  <c r="N4" i="71"/>
  <c r="Q4" i="71"/>
  <c r="B5" i="71"/>
  <c r="E5" i="71"/>
  <c r="H5" i="71"/>
  <c r="K5" i="71"/>
  <c r="N5" i="71"/>
  <c r="Q5" i="71"/>
  <c r="B3" i="70"/>
  <c r="E3" i="70"/>
  <c r="H3" i="70"/>
  <c r="K3" i="70"/>
  <c r="N3" i="70"/>
  <c r="Q3" i="70"/>
  <c r="B4" i="70"/>
  <c r="E4" i="70"/>
  <c r="H4" i="70"/>
  <c r="K4" i="70"/>
  <c r="N4" i="70"/>
  <c r="Q4" i="70"/>
  <c r="B5" i="70"/>
  <c r="E5" i="70"/>
  <c r="H5" i="70"/>
  <c r="K5" i="70"/>
  <c r="N5" i="70"/>
  <c r="Q5" i="70"/>
  <c r="B3" i="69"/>
  <c r="E3" i="69"/>
  <c r="H3" i="69"/>
  <c r="K3" i="69"/>
  <c r="N3" i="69"/>
  <c r="Q3" i="69"/>
  <c r="B4" i="69"/>
  <c r="E4" i="69"/>
  <c r="H4" i="69"/>
  <c r="K4" i="69"/>
  <c r="N4" i="69"/>
  <c r="Q4" i="69"/>
  <c r="B5" i="69"/>
  <c r="E5" i="69"/>
  <c r="H5" i="69"/>
  <c r="K5" i="69"/>
  <c r="N5" i="69"/>
  <c r="Q5" i="69"/>
  <c r="B3" i="67"/>
  <c r="E3" i="67"/>
  <c r="H3" i="67"/>
  <c r="K3" i="67"/>
  <c r="N3" i="67"/>
  <c r="Q3" i="67"/>
  <c r="T3" i="67"/>
  <c r="B4" i="67"/>
  <c r="E4" i="67"/>
  <c r="H4" i="67"/>
  <c r="K4" i="67"/>
  <c r="N4" i="67"/>
  <c r="Q4" i="67"/>
  <c r="T4" i="67"/>
  <c r="B5" i="67"/>
  <c r="E5" i="67"/>
  <c r="H5" i="67"/>
  <c r="K5" i="67"/>
  <c r="N5" i="67"/>
  <c r="Q5" i="67"/>
  <c r="T5" i="67"/>
  <c r="B7" i="59"/>
  <c r="C7" i="59"/>
  <c r="D7" i="59"/>
  <c r="E7" i="59"/>
  <c r="F7" i="59"/>
  <c r="B8" i="59"/>
  <c r="C8" i="59"/>
  <c r="D8" i="59"/>
  <c r="E8" i="59"/>
  <c r="F8" i="59"/>
  <c r="C8" i="51"/>
  <c r="D8" i="51"/>
  <c r="E8" i="51"/>
  <c r="F8" i="51"/>
  <c r="G8" i="51"/>
  <c r="H8" i="51"/>
  <c r="I8" i="51"/>
  <c r="C9" i="51"/>
  <c r="D9" i="51"/>
  <c r="E9" i="51"/>
  <c r="F9" i="51"/>
  <c r="G9" i="51"/>
  <c r="H9" i="51"/>
  <c r="I9" i="51"/>
  <c r="C10" i="51"/>
  <c r="D10" i="51"/>
  <c r="E10" i="51"/>
  <c r="F10" i="51"/>
  <c r="G10" i="51"/>
  <c r="H10" i="51"/>
  <c r="I10" i="51"/>
  <c r="E4" i="35"/>
  <c r="H4" i="35"/>
  <c r="K4" i="35"/>
  <c r="N4" i="35"/>
  <c r="Q4" i="35"/>
  <c r="T4" i="35"/>
  <c r="W4" i="35"/>
  <c r="Z4" i="35"/>
  <c r="AC4" i="35"/>
  <c r="AF4" i="35"/>
  <c r="AI4" i="35"/>
  <c r="AL4" i="35"/>
  <c r="AO4" i="35"/>
  <c r="AR4" i="35"/>
  <c r="AU4" i="35"/>
  <c r="E5" i="35"/>
  <c r="H5" i="35"/>
  <c r="K5" i="35"/>
  <c r="N5" i="35"/>
  <c r="Q5" i="35"/>
  <c r="T5" i="35"/>
  <c r="W5" i="35"/>
  <c r="Z5" i="35"/>
  <c r="AC5" i="35"/>
  <c r="AF5" i="35"/>
  <c r="AI5" i="35"/>
  <c r="AL5" i="35"/>
  <c r="AO5" i="35"/>
  <c r="AR5" i="35"/>
  <c r="AU5" i="35"/>
  <c r="Z7" i="35"/>
  <c r="AC7" i="35"/>
  <c r="AF7" i="35"/>
  <c r="AI7" i="35"/>
  <c r="AL7" i="35"/>
  <c r="AO7" i="35"/>
  <c r="AR7" i="35"/>
  <c r="AU7" i="35"/>
  <c r="Z8" i="35"/>
  <c r="AC8" i="35"/>
  <c r="AF8" i="35"/>
  <c r="AI8" i="35"/>
  <c r="AL8" i="35"/>
  <c r="AO8" i="35"/>
  <c r="AR8" i="35"/>
  <c r="AU8" i="35"/>
  <c r="D4" i="31"/>
  <c r="D6" i="31" s="1"/>
  <c r="M4" i="31"/>
  <c r="V4" i="31"/>
  <c r="AE4" i="31"/>
  <c r="AN4" i="31"/>
  <c r="AW4" i="31"/>
  <c r="BF4" i="31"/>
  <c r="BO4" i="31"/>
  <c r="BX4" i="31"/>
  <c r="CG4" i="31"/>
  <c r="CP4" i="31"/>
  <c r="CY4" i="31"/>
  <c r="DH4" i="31"/>
  <c r="DQ4" i="31"/>
  <c r="DZ4" i="31"/>
  <c r="BO5" i="31"/>
  <c r="BX5" i="31"/>
  <c r="CG5" i="31"/>
  <c r="CP5" i="31"/>
  <c r="CY5" i="31"/>
  <c r="DH5" i="31"/>
  <c r="DQ5" i="31"/>
  <c r="DZ5" i="31"/>
  <c r="B6" i="31"/>
  <c r="C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S6" i="31"/>
  <c r="T6" i="31"/>
  <c r="U6" i="31"/>
  <c r="V6" i="31" s="1"/>
  <c r="W6" i="31"/>
  <c r="X6" i="31"/>
  <c r="Y6" i="31"/>
  <c r="Z6" i="31"/>
  <c r="AA6" i="31"/>
  <c r="AB6" i="31"/>
  <c r="AC6" i="31"/>
  <c r="AD6" i="31"/>
  <c r="AE6" i="31"/>
  <c r="AF6" i="31"/>
  <c r="AG6" i="31"/>
  <c r="AH6" i="31"/>
  <c r="AI6" i="31"/>
  <c r="AJ6" i="31"/>
  <c r="AK6" i="31"/>
  <c r="AL6" i="31"/>
  <c r="AM6" i="31"/>
  <c r="AN6" i="31" s="1"/>
  <c r="AO6" i="31"/>
  <c r="AP6" i="31"/>
  <c r="AQ6" i="31"/>
  <c r="AR6" i="31"/>
  <c r="AS6" i="31"/>
  <c r="AT6" i="31"/>
  <c r="AU6" i="31"/>
  <c r="AV6" i="31"/>
  <c r="AX6" i="31"/>
  <c r="AY6" i="31"/>
  <c r="AZ6" i="31"/>
  <c r="BA6" i="31"/>
  <c r="BB6" i="31"/>
  <c r="BC6" i="31"/>
  <c r="BD6" i="31"/>
  <c r="BE6" i="31"/>
  <c r="BF6" i="31" s="1"/>
  <c r="BG6" i="31"/>
  <c r="BH6" i="31"/>
  <c r="BI6" i="31"/>
  <c r="BJ6" i="31"/>
  <c r="BK6" i="31"/>
  <c r="BL6" i="31"/>
  <c r="BM6" i="31"/>
  <c r="BN6" i="31"/>
  <c r="BO6" i="31" s="1"/>
  <c r="BP6" i="31"/>
  <c r="BQ6" i="31"/>
  <c r="BR6" i="31"/>
  <c r="BS6" i="31"/>
  <c r="BT6" i="31"/>
  <c r="BU6" i="31"/>
  <c r="BV6" i="31"/>
  <c r="BW6" i="31"/>
  <c r="BY6" i="31"/>
  <c r="BZ6" i="31"/>
  <c r="CA6" i="31"/>
  <c r="CB6" i="31"/>
  <c r="CC6" i="31"/>
  <c r="CD6" i="31"/>
  <c r="CE6" i="31"/>
  <c r="CF6" i="31"/>
  <c r="CG6" i="31" s="1"/>
  <c r="CH6" i="31"/>
  <c r="CI6" i="31"/>
  <c r="CJ6" i="31"/>
  <c r="CK6" i="31"/>
  <c r="CL6" i="31"/>
  <c r="CM6" i="31"/>
  <c r="CN6" i="31"/>
  <c r="CO6" i="31"/>
  <c r="CP6" i="31" s="1"/>
  <c r="CQ6" i="31"/>
  <c r="CR6" i="31"/>
  <c r="CS6" i="31"/>
  <c r="CT6" i="31"/>
  <c r="CU6" i="31"/>
  <c r="CV6" i="31"/>
  <c r="CW6" i="31"/>
  <c r="CX6" i="31"/>
  <c r="CZ6" i="31"/>
  <c r="DA6" i="31"/>
  <c r="DB6" i="31"/>
  <c r="DC6" i="31"/>
  <c r="DD6" i="31"/>
  <c r="DE6" i="31"/>
  <c r="DF6" i="31"/>
  <c r="DH6" i="31" s="1"/>
  <c r="DG6" i="31"/>
  <c r="DI6" i="31"/>
  <c r="DJ6" i="31"/>
  <c r="DK6" i="31"/>
  <c r="DL6" i="31"/>
  <c r="DM6" i="31"/>
  <c r="DN6" i="31"/>
  <c r="DO6" i="31"/>
  <c r="DP6" i="31"/>
  <c r="DQ6" i="31" s="1"/>
  <c r="DR6" i="31"/>
  <c r="DS6" i="31"/>
  <c r="DT6" i="31"/>
  <c r="DU6" i="31"/>
  <c r="DV6" i="31"/>
  <c r="DW6" i="31"/>
  <c r="DX6" i="31"/>
  <c r="DY6" i="31"/>
  <c r="DZ6" i="31" s="1"/>
  <c r="EA6" i="31"/>
  <c r="EB6" i="31"/>
  <c r="EC6" i="31"/>
  <c r="ED6" i="31"/>
  <c r="EE6" i="31"/>
  <c r="EF6" i="31"/>
  <c r="AS5" i="30"/>
  <c r="AP5" i="30"/>
  <c r="AM5" i="30"/>
  <c r="AJ5" i="30"/>
  <c r="AG5" i="30"/>
  <c r="AD5" i="30"/>
  <c r="AA5" i="30"/>
  <c r="X5" i="30"/>
  <c r="U5" i="30"/>
  <c r="R5" i="30"/>
  <c r="O5" i="30"/>
  <c r="L5" i="30"/>
  <c r="I5" i="30"/>
  <c r="F5" i="30"/>
  <c r="C5" i="30"/>
  <c r="B5" i="30"/>
  <c r="D5" i="30"/>
  <c r="E5" i="30"/>
  <c r="G5" i="30"/>
  <c r="H5" i="30"/>
  <c r="J5" i="30"/>
  <c r="K5" i="30"/>
  <c r="M5" i="30"/>
  <c r="N5" i="30"/>
  <c r="P5" i="30"/>
  <c r="Q5" i="30"/>
  <c r="S5" i="30"/>
  <c r="T5" i="30"/>
  <c r="V5" i="30"/>
  <c r="W5" i="30"/>
  <c r="Y5" i="30"/>
  <c r="Z5" i="30"/>
  <c r="AB5" i="30"/>
  <c r="AC5" i="30"/>
  <c r="AE5" i="30"/>
  <c r="AF5" i="30"/>
  <c r="AH5" i="30"/>
  <c r="AI5" i="30"/>
  <c r="AK5" i="30"/>
  <c r="AL5" i="30"/>
  <c r="AN5" i="30"/>
  <c r="AO5" i="30"/>
  <c r="AQ5" i="30"/>
  <c r="AR5" i="30"/>
  <c r="AT5" i="30"/>
  <c r="BX6" i="31" l="1"/>
  <c r="CY6" i="31"/>
  <c r="AW6" i="31"/>
  <c r="B3" i="16"/>
  <c r="F3" i="16"/>
  <c r="J3" i="16"/>
  <c r="N3" i="16"/>
  <c r="R3" i="16"/>
  <c r="V3" i="16"/>
  <c r="Z3" i="16"/>
  <c r="AD3" i="16"/>
  <c r="AH3" i="16"/>
  <c r="AL3" i="16"/>
  <c r="AP3" i="16"/>
  <c r="AT3" i="16"/>
  <c r="AX3" i="16"/>
  <c r="B4" i="15"/>
  <c r="F4" i="15"/>
  <c r="J4" i="15"/>
  <c r="N4" i="15"/>
  <c r="R4" i="15"/>
  <c r="V4" i="15"/>
  <c r="Z4" i="15"/>
  <c r="AD4" i="15"/>
  <c r="AH4" i="15"/>
  <c r="AL4" i="15"/>
  <c r="AP4" i="15"/>
  <c r="AT4" i="15"/>
  <c r="AX4" i="15"/>
  <c r="B4" i="14"/>
  <c r="F4" i="14"/>
  <c r="J4" i="14"/>
  <c r="N4" i="14"/>
  <c r="R4" i="14"/>
  <c r="V4" i="14"/>
  <c r="Z4" i="14"/>
  <c r="AD4" i="14"/>
  <c r="AH4" i="14"/>
  <c r="AL4" i="14"/>
  <c r="AP4" i="14"/>
  <c r="AT4" i="14"/>
  <c r="AX4" i="14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C20" i="6" l="1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B20" i="6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</calcChain>
</file>

<file path=xl/sharedStrings.xml><?xml version="1.0" encoding="utf-8"?>
<sst xmlns="http://schemas.openxmlformats.org/spreadsheetml/2006/main" count="7700" uniqueCount="974">
  <si>
    <t>지표</t>
    <phoneticPr fontId="2" type="noConversion"/>
  </si>
  <si>
    <r>
      <rPr>
        <sz val="10"/>
        <color rgb="FF000000"/>
        <rFont val="돋움"/>
        <family val="3"/>
        <charset val="129"/>
      </rPr>
      <t>인구와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가족</t>
    </r>
    <r>
      <rPr>
        <sz val="10"/>
        <color rgb="FF000000"/>
        <rFont val="Arial"/>
        <family val="2"/>
      </rPr>
      <t xml:space="preserve"> </t>
    </r>
    <phoneticPr fontId="2" type="noConversion"/>
  </si>
  <si>
    <r>
      <rPr>
        <sz val="10"/>
        <color rgb="FF000000"/>
        <rFont val="돋움"/>
        <family val="3"/>
        <charset val="129"/>
      </rPr>
      <t>인구</t>
    </r>
    <r>
      <rPr>
        <sz val="10"/>
        <color rgb="FF000000"/>
        <rFont val="Arial"/>
        <family val="2"/>
      </rPr>
      <t xml:space="preserve"> </t>
    </r>
    <phoneticPr fontId="2" type="noConversion"/>
  </si>
  <si>
    <t>청년인구</t>
    <phoneticPr fontId="2" type="noConversion"/>
  </si>
  <si>
    <r>
      <rPr>
        <sz val="10"/>
        <color rgb="FF000000"/>
        <rFont val="돋움"/>
        <family val="3"/>
        <charset val="129"/>
      </rPr>
      <t>전체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인구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대비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청년인구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구성비</t>
    </r>
    <phoneticPr fontId="2" type="noConversion"/>
  </si>
  <si>
    <t>장래인구추계</t>
    <phoneticPr fontId="2" type="noConversion"/>
  </si>
  <si>
    <t>체류외국인통계</t>
    <phoneticPr fontId="2" type="noConversion"/>
  </si>
  <si>
    <t>청년 사회경제실태조사</t>
    <phoneticPr fontId="2" type="noConversion"/>
  </si>
  <si>
    <t>가족</t>
    <phoneticPr fontId="2" type="noConversion"/>
  </si>
  <si>
    <t>초혼연령</t>
    <phoneticPr fontId="2" type="noConversion"/>
  </si>
  <si>
    <t>인구동향조사</t>
    <phoneticPr fontId="2" type="noConversion"/>
  </si>
  <si>
    <t>자료(통계청 승인통계)</t>
    <phoneticPr fontId="2" type="noConversion"/>
  </si>
  <si>
    <t>출산연령</t>
    <phoneticPr fontId="2" type="noConversion"/>
  </si>
  <si>
    <t>성인기 이행지표 여부</t>
    <phoneticPr fontId="2" type="noConversion"/>
  </si>
  <si>
    <r>
      <rPr>
        <sz val="10"/>
        <color rgb="FF000000"/>
        <rFont val="돋움"/>
        <family val="3"/>
        <charset val="129"/>
      </rPr>
      <t>학습과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역량</t>
    </r>
    <phoneticPr fontId="2" type="noConversion"/>
  </si>
  <si>
    <t>학습</t>
    <phoneticPr fontId="2" type="noConversion"/>
  </si>
  <si>
    <t>역량</t>
    <phoneticPr fontId="2" type="noConversion"/>
  </si>
  <si>
    <t>대학진학률</t>
    <phoneticPr fontId="2" type="noConversion"/>
  </si>
  <si>
    <t>교육통계연보</t>
    <phoneticPr fontId="2" type="noConversion"/>
  </si>
  <si>
    <t>대학등록금</t>
    <phoneticPr fontId="2" type="noConversion"/>
  </si>
  <si>
    <r>
      <rPr>
        <sz val="10"/>
        <color rgb="FF000000"/>
        <rFont val="돋움"/>
        <family val="3"/>
        <charset val="129"/>
      </rPr>
      <t>장학금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규모</t>
    </r>
    <phoneticPr fontId="2" type="noConversion"/>
  </si>
  <si>
    <t>대학알리미</t>
    <phoneticPr fontId="2" type="noConversion"/>
  </si>
  <si>
    <r>
      <rPr>
        <sz val="10"/>
        <color rgb="FF000000"/>
        <rFont val="돋움"/>
        <family val="3"/>
        <charset val="129"/>
      </rPr>
      <t>학제별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대학졸업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소요기간</t>
    </r>
    <phoneticPr fontId="2" type="noConversion"/>
  </si>
  <si>
    <r>
      <rPr>
        <sz val="10"/>
        <color rgb="FF000000"/>
        <rFont val="돋움"/>
        <family val="3"/>
        <charset val="129"/>
      </rPr>
      <t>경제활동인구조사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청년층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부가조사</t>
    </r>
    <phoneticPr fontId="2" type="noConversion"/>
  </si>
  <si>
    <r>
      <rPr>
        <sz val="10"/>
        <color rgb="FF000000"/>
        <rFont val="돋움"/>
        <family val="3"/>
        <charset val="129"/>
      </rPr>
      <t>대졸자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휴학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현황</t>
    </r>
    <phoneticPr fontId="2" type="noConversion"/>
  </si>
  <si>
    <r>
      <rPr>
        <sz val="10"/>
        <color rgb="FF000000"/>
        <rFont val="돋움"/>
        <family val="3"/>
        <charset val="129"/>
      </rPr>
      <t>대학생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학업중단율</t>
    </r>
    <phoneticPr fontId="2" type="noConversion"/>
  </si>
  <si>
    <r>
      <rPr>
        <sz val="10"/>
        <color rgb="FF000000"/>
        <rFont val="돋움"/>
        <family val="3"/>
        <charset val="129"/>
      </rPr>
      <t>전공과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직업일치도</t>
    </r>
    <phoneticPr fontId="2" type="noConversion"/>
  </si>
  <si>
    <t>사회조사</t>
    <phoneticPr fontId="2" type="noConversion"/>
  </si>
  <si>
    <r>
      <rPr>
        <sz val="10"/>
        <color rgb="FF000000"/>
        <rFont val="돋움"/>
        <family val="3"/>
        <charset val="129"/>
      </rPr>
      <t>평생학습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형식교육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참여율</t>
    </r>
    <phoneticPr fontId="2" type="noConversion"/>
  </si>
  <si>
    <t>평생학습실태조사</t>
    <phoneticPr fontId="2" type="noConversion"/>
  </si>
  <si>
    <r>
      <rPr>
        <sz val="10"/>
        <color rgb="FF000000"/>
        <rFont val="돋움"/>
        <family val="3"/>
        <charset val="129"/>
      </rPr>
      <t>평생학습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비형식교육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참여율</t>
    </r>
    <phoneticPr fontId="2" type="noConversion"/>
  </si>
  <si>
    <r>
      <rPr>
        <sz val="10"/>
        <color rgb="FF000000"/>
        <rFont val="돋움"/>
        <family val="3"/>
        <charset val="129"/>
      </rPr>
      <t>평생학습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직업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관련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비형식교육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참여율</t>
    </r>
    <phoneticPr fontId="2" type="noConversion"/>
  </si>
  <si>
    <r>
      <rPr>
        <sz val="10"/>
        <color rgb="FF000000"/>
        <rFont val="돋움"/>
        <family val="3"/>
        <charset val="129"/>
      </rPr>
      <t>경제와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고용</t>
    </r>
    <phoneticPr fontId="2" type="noConversion"/>
  </si>
  <si>
    <t>취업/창업</t>
    <phoneticPr fontId="2" type="noConversion"/>
  </si>
  <si>
    <t>고용노동통계</t>
    <phoneticPr fontId="2" type="noConversion"/>
  </si>
  <si>
    <r>
      <rPr>
        <sz val="10"/>
        <color rgb="FF000000"/>
        <rFont val="돋움"/>
        <family val="3"/>
        <charset val="129"/>
      </rPr>
      <t>장년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대비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상대임금</t>
    </r>
    <phoneticPr fontId="2" type="noConversion"/>
  </si>
  <si>
    <r>
      <rPr>
        <sz val="10"/>
        <color rgb="FF000000"/>
        <rFont val="돋움"/>
        <family val="3"/>
        <charset val="129"/>
      </rPr>
      <t>청년층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정규직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대비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비정규직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상대임금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</si>
  <si>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취업자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중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비정규직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비율</t>
    </r>
    <phoneticPr fontId="2" type="noConversion"/>
  </si>
  <si>
    <r>
      <rPr>
        <sz val="10"/>
        <color rgb="FF000000"/>
        <rFont val="돋움"/>
        <family val="3"/>
        <charset val="129"/>
      </rPr>
      <t>경제활동인구조사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고용형태별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부가조사</t>
    </r>
    <phoneticPr fontId="2" type="noConversion"/>
  </si>
  <si>
    <t>가계금융복지조사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</si>
  <si>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경제활동참여율</t>
    </r>
    <phoneticPr fontId="2" type="noConversion"/>
  </si>
  <si>
    <t>경제활동인구조사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</si>
  <si>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고용률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</si>
  <si>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실업률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</si>
  <si>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신설법인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비율</t>
    </r>
    <phoneticPr fontId="2" type="noConversion"/>
  </si>
  <si>
    <t>기업생멸통계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</si>
  <si>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니트</t>
    </r>
    <r>
      <rPr>
        <sz val="10"/>
        <color rgb="FF000000"/>
        <rFont val="Arial"/>
        <family val="2"/>
      </rPr>
      <t xml:space="preserve">(NEET) </t>
    </r>
    <r>
      <rPr>
        <sz val="10"/>
        <color rgb="FF000000"/>
        <rFont val="돋움"/>
        <family val="3"/>
        <charset val="129"/>
      </rPr>
      <t>비율</t>
    </r>
    <r>
      <rPr>
        <sz val="10"/>
        <color rgb="FF000000"/>
        <rFont val="Arial"/>
        <family val="2"/>
      </rPr>
      <t xml:space="preserve"> </t>
    </r>
    <phoneticPr fontId="2" type="noConversion"/>
  </si>
  <si>
    <r>
      <rPr>
        <sz val="10"/>
        <color rgb="FF000000"/>
        <rFont val="돋움"/>
        <family val="3"/>
        <charset val="129"/>
      </rPr>
      <t>신입사원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채용실태조사</t>
    </r>
    <phoneticPr fontId="2" type="noConversion"/>
  </si>
  <si>
    <r>
      <rPr>
        <sz val="10"/>
        <color rgb="FF000000"/>
        <rFont val="돋움"/>
        <family val="3"/>
        <charset val="129"/>
      </rPr>
      <t>주거와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자립</t>
    </r>
    <phoneticPr fontId="2" type="noConversion"/>
  </si>
  <si>
    <t>주거</t>
    <phoneticPr fontId="2" type="noConversion"/>
  </si>
  <si>
    <t>자립</t>
    <phoneticPr fontId="2" type="noConversion"/>
  </si>
  <si>
    <r>
      <rPr>
        <sz val="10"/>
        <color rgb="FF000000"/>
        <rFont val="돋움"/>
        <family val="3"/>
        <charset val="129"/>
      </rPr>
      <t>기숙사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수용률</t>
    </r>
    <phoneticPr fontId="2" type="noConversion"/>
  </si>
  <si>
    <r>
      <rPr>
        <sz val="10"/>
        <color rgb="FF000000"/>
        <rFont val="돋움"/>
        <family val="3"/>
        <charset val="129"/>
      </rPr>
      <t>복지와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건강</t>
    </r>
    <phoneticPr fontId="2" type="noConversion"/>
  </si>
  <si>
    <t>복지</t>
    <phoneticPr fontId="2" type="noConversion"/>
  </si>
  <si>
    <t>건강</t>
    <phoneticPr fontId="2" type="noConversion"/>
  </si>
  <si>
    <t>국민건강영양조사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</si>
  <si>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비만율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</si>
  <si>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자살률</t>
    </r>
    <phoneticPr fontId="2" type="noConversion"/>
  </si>
  <si>
    <t>사망원인통계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</si>
  <si>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흡연율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</si>
  <si>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음주율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</si>
  <si>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병원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이용비율</t>
    </r>
    <phoneticPr fontId="2" type="noConversion"/>
  </si>
  <si>
    <r>
      <rPr>
        <sz val="10"/>
        <color rgb="FF000000"/>
        <rFont val="돋움"/>
        <family val="3"/>
        <charset val="129"/>
      </rPr>
      <t>문화와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가치관</t>
    </r>
    <phoneticPr fontId="2" type="noConversion"/>
  </si>
  <si>
    <t>문화</t>
    <phoneticPr fontId="2" type="noConversion"/>
  </si>
  <si>
    <t>가치관</t>
    <phoneticPr fontId="2" type="noConversion"/>
  </si>
  <si>
    <r>
      <rPr>
        <sz val="10"/>
        <color rgb="FF000000"/>
        <rFont val="돋움"/>
        <family val="3"/>
        <charset val="129"/>
      </rPr>
      <t>관계와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참여</t>
    </r>
    <r>
      <rPr>
        <sz val="10"/>
        <color rgb="FF000000"/>
        <rFont val="Arial"/>
        <family val="2"/>
      </rPr>
      <t xml:space="preserve"> </t>
    </r>
    <phoneticPr fontId="2" type="noConversion"/>
  </si>
  <si>
    <t>관계</t>
    <phoneticPr fontId="2" type="noConversion"/>
  </si>
  <si>
    <t>참여</t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</si>
  <si>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문화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및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여가생활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만족도</t>
    </r>
    <phoneticPr fontId="2" type="noConversion"/>
  </si>
  <si>
    <t>국민여가활동조사</t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</si>
  <si>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주관적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행복감</t>
    </r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</si>
  <si>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삶의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만족도</t>
    </r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</si>
  <si>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주관적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계층의식</t>
    </r>
    <phoneticPr fontId="2" type="noConversion"/>
  </si>
  <si>
    <t>사회통합실태조사</t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</si>
  <si>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부모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부양에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대한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견해</t>
    </r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</si>
  <si>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가족관계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만족도</t>
    </r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</si>
  <si>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기부활동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참여</t>
    </r>
    <phoneticPr fontId="2" type="noConversion"/>
  </si>
  <si>
    <t>대통령선거 청년 투표율</t>
    <phoneticPr fontId="2" type="noConversion"/>
  </si>
  <si>
    <r>
      <rPr>
        <sz val="10"/>
        <color rgb="FF000000"/>
        <rFont val="돋움"/>
        <family val="3"/>
        <charset val="129"/>
      </rPr>
      <t>국회의원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선거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투표율</t>
    </r>
    <phoneticPr fontId="2" type="noConversion"/>
  </si>
  <si>
    <t>중앙선거관리위원회</t>
    <phoneticPr fontId="2" type="noConversion"/>
  </si>
  <si>
    <r>
      <rPr>
        <sz val="10"/>
        <color rgb="FF000000"/>
        <rFont val="돋움"/>
        <family val="3"/>
        <charset val="129"/>
      </rPr>
      <t>지방선거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투표율</t>
    </r>
    <phoneticPr fontId="2" type="noConversion"/>
  </si>
  <si>
    <t>성별 청년인구</t>
    <phoneticPr fontId="2" type="noConversion"/>
  </si>
  <si>
    <t>연도</t>
    <phoneticPr fontId="2" type="noConversion"/>
  </si>
  <si>
    <t>2010-2023</t>
    <phoneticPr fontId="2" type="noConversion"/>
  </si>
  <si>
    <t>19세/20-24세/25-29세/30-34세</t>
    <phoneticPr fontId="2" type="noConversion"/>
  </si>
  <si>
    <t>19세-34세/19-24세/25-29세/30-34세</t>
    <phoneticPr fontId="2" type="noConversion"/>
  </si>
  <si>
    <t>청년인구전망</t>
    <phoneticPr fontId="2" type="noConversion"/>
  </si>
  <si>
    <t>구분/비고</t>
    <phoneticPr fontId="2" type="noConversion"/>
  </si>
  <si>
    <t>2010-2024</t>
    <phoneticPr fontId="2" type="noConversion"/>
  </si>
  <si>
    <t>청년 체류외국인 수</t>
    <phoneticPr fontId="2" type="noConversion"/>
  </si>
  <si>
    <t>청년 등록외국인 수</t>
    <phoneticPr fontId="2" type="noConversion"/>
  </si>
  <si>
    <t>청년 단기체류외국인 수</t>
    <phoneticPr fontId="2" type="noConversion"/>
  </si>
  <si>
    <t>2020-2050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</si>
  <si>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하한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연령규정</t>
    </r>
    <phoneticPr fontId="2" type="noConversion"/>
  </si>
  <si>
    <t>청년 상한 연령규정</t>
    <phoneticPr fontId="2" type="noConversion"/>
  </si>
  <si>
    <t>○</t>
    <phoneticPr fontId="2" type="noConversion"/>
  </si>
  <si>
    <t>국내인구이동통계</t>
    <phoneticPr fontId="2" type="noConversion"/>
  </si>
  <si>
    <t>2015-2024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</si>
  <si>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시도별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순이동자수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</si>
  <si>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남성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시도별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순이동자수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</si>
  <si>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여성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시도별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순이동자수</t>
    </r>
    <phoneticPr fontId="2" type="noConversion"/>
  </si>
  <si>
    <t>청년 가구유형별 평균소득</t>
    <phoneticPr fontId="2" type="noConversion"/>
  </si>
  <si>
    <t>2016-2023</t>
    <phoneticPr fontId="2" type="noConversion"/>
  </si>
  <si>
    <t>원자료 분석/보고서 입력 여부</t>
    <phoneticPr fontId="2" type="noConversion"/>
  </si>
  <si>
    <t>원자료 분석</t>
    <phoneticPr fontId="2" type="noConversion"/>
  </si>
  <si>
    <t>보고서 입력(청년정책 연차보고서)</t>
    <phoneticPr fontId="2" type="noConversion"/>
  </si>
  <si>
    <t>17개 시도, 19-34세</t>
    <phoneticPr fontId="2" type="noConversion"/>
  </si>
  <si>
    <t>가처분소득, 전체가구/청년가구주가구/청년1인가구</t>
    <phoneticPr fontId="2" type="noConversion"/>
  </si>
  <si>
    <t>청년 상대적 빈곤율</t>
    <phoneticPr fontId="2" type="noConversion"/>
  </si>
  <si>
    <t>남성/여성</t>
    <phoneticPr fontId="2" type="noConversion"/>
  </si>
  <si>
    <r>
      <rPr>
        <sz val="10"/>
        <color rgb="FF000000"/>
        <rFont val="돋움"/>
        <family val="3"/>
        <charset val="129"/>
      </rPr>
      <t>모의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출생아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수</t>
    </r>
    <r>
      <rPr>
        <sz val="10"/>
        <color rgb="FF000000"/>
        <rFont val="Arial"/>
        <family val="2"/>
      </rPr>
      <t/>
    </r>
    <phoneticPr fontId="2" type="noConversion"/>
  </si>
  <si>
    <t>모의 연령별 출산율 추이</t>
    <phoneticPr fontId="2" type="noConversion"/>
  </si>
  <si>
    <t>구분없음</t>
    <phoneticPr fontId="2" type="noConversion"/>
  </si>
  <si>
    <t>전체/국공립/사립</t>
    <phoneticPr fontId="2" type="noConversion"/>
  </si>
  <si>
    <t>대학등록금 대출자 규모</t>
    <phoneticPr fontId="2" type="noConversion"/>
  </si>
  <si>
    <t>전문대/대학교(전체/국공립/사립)</t>
    <phoneticPr fontId="2" type="noConversion"/>
  </si>
  <si>
    <r>
      <rPr>
        <sz val="10"/>
        <color rgb="FF000000"/>
        <rFont val="돋움"/>
        <family val="3"/>
        <charset val="129"/>
      </rPr>
      <t>대졸자</t>
    </r>
    <r>
      <rPr>
        <sz val="10"/>
        <color rgb="FF000000"/>
        <rFont val="Arial"/>
        <family val="2"/>
      </rPr>
      <t>/4</t>
    </r>
    <r>
      <rPr>
        <sz val="10"/>
        <color rgb="FF000000"/>
        <rFont val="돋움"/>
        <family val="3"/>
        <charset val="129"/>
      </rPr>
      <t>년제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이상</t>
    </r>
    <r>
      <rPr>
        <sz val="10"/>
        <color rgb="FF000000"/>
        <rFont val="Arial"/>
        <family val="2"/>
      </rPr>
      <t>/3</t>
    </r>
    <r>
      <rPr>
        <sz val="10"/>
        <color rgb="FF000000"/>
        <rFont val="돋움"/>
        <family val="3"/>
        <charset val="129"/>
      </rPr>
      <t>년제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이하</t>
    </r>
    <phoneticPr fontId="2" type="noConversion"/>
  </si>
  <si>
    <r>
      <rPr>
        <sz val="10"/>
        <color rgb="FF000000"/>
        <rFont val="돋움"/>
        <family val="3"/>
        <charset val="129"/>
      </rPr>
      <t>휴학경험자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비율</t>
    </r>
    <r>
      <rPr>
        <sz val="10"/>
        <color rgb="FF000000"/>
        <rFont val="Arial"/>
        <family val="2"/>
      </rPr>
      <t>(%)/</t>
    </r>
    <r>
      <rPr>
        <sz val="10"/>
        <color rgb="FF000000"/>
        <rFont val="돋움"/>
        <family val="3"/>
        <charset val="129"/>
      </rPr>
      <t>평균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휴학기간</t>
    </r>
    <r>
      <rPr>
        <sz val="10"/>
        <color rgb="FF000000"/>
        <rFont val="Arial"/>
        <family val="2"/>
      </rPr>
      <t>/</t>
    </r>
    <r>
      <rPr>
        <sz val="10"/>
        <color rgb="FF000000"/>
        <rFont val="돋움"/>
        <family val="3"/>
        <charset val="129"/>
      </rPr>
      <t>휴학사유</t>
    </r>
    <phoneticPr fontId="2" type="noConversion"/>
  </si>
  <si>
    <t>고등교육기관/일반대학/전문대학</t>
    <phoneticPr fontId="2" type="noConversion"/>
  </si>
  <si>
    <t>13-29세/30-39세</t>
    <phoneticPr fontId="2" type="noConversion"/>
  </si>
  <si>
    <t>2012-2024</t>
    <phoneticPr fontId="2" type="noConversion"/>
  </si>
  <si>
    <t>25-34세/35-44세/45-54세/55-64세</t>
    <phoneticPr fontId="2" type="noConversion"/>
  </si>
  <si>
    <r>
      <rPr>
        <sz val="10"/>
        <color rgb="FF000000"/>
        <rFont val="돋움"/>
        <family val="3"/>
        <charset val="129"/>
      </rPr>
      <t>남</t>
    </r>
    <r>
      <rPr>
        <sz val="10"/>
        <color rgb="FF000000"/>
        <rFont val="Arial"/>
        <family val="2"/>
      </rPr>
      <t>/</t>
    </r>
    <r>
      <rPr>
        <sz val="10"/>
        <color rgb="FF000000"/>
        <rFont val="돋움"/>
        <family val="3"/>
        <charset val="129"/>
      </rPr>
      <t>녀</t>
    </r>
    <phoneticPr fontId="2" type="noConversion"/>
  </si>
  <si>
    <t>15-29세/20-34세/20-24세/25-29세/30-34세</t>
    <phoneticPr fontId="2" type="noConversion"/>
  </si>
  <si>
    <t>30세 미만/30-39세</t>
    <phoneticPr fontId="2" type="noConversion"/>
  </si>
  <si>
    <t>창업기업동향</t>
    <phoneticPr fontId="2" type="noConversion"/>
  </si>
  <si>
    <r>
      <rPr>
        <sz val="10"/>
        <color rgb="FF000000"/>
        <rFont val="돋움"/>
        <family val="3"/>
        <charset val="129"/>
      </rPr>
      <t>활동기업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고용주</t>
    </r>
    <r>
      <rPr>
        <sz val="10"/>
        <color rgb="FF000000"/>
        <rFont val="Arial"/>
        <family val="2"/>
      </rPr>
      <t>(</t>
    </r>
    <r>
      <rPr>
        <sz val="10"/>
        <color rgb="FF000000"/>
        <rFont val="돋움"/>
        <family val="3"/>
        <charset val="129"/>
      </rPr>
      <t>대표</t>
    </r>
    <r>
      <rPr>
        <sz val="10"/>
        <color rgb="FF000000"/>
        <rFont val="Arial"/>
        <family val="2"/>
      </rPr>
      <t xml:space="preserve">) </t>
    </r>
    <r>
      <rPr>
        <sz val="10"/>
        <color rgb="FF000000"/>
        <rFont val="돋움"/>
        <family val="3"/>
        <charset val="129"/>
      </rPr>
      <t>비율</t>
    </r>
    <phoneticPr fontId="2" type="noConversion"/>
  </si>
  <si>
    <r>
      <rPr>
        <sz val="10"/>
        <color rgb="FF000000"/>
        <rFont val="돋움"/>
        <family val="3"/>
        <charset val="129"/>
      </rPr>
      <t>전체</t>
    </r>
    <r>
      <rPr>
        <sz val="10"/>
        <color rgb="FF000000"/>
        <rFont val="Arial"/>
        <family val="2"/>
      </rPr>
      <t>/20-39</t>
    </r>
    <r>
      <rPr>
        <sz val="10"/>
        <color rgb="FF000000"/>
        <rFont val="돋움"/>
        <family val="3"/>
        <charset val="129"/>
      </rPr>
      <t>세</t>
    </r>
    <r>
      <rPr>
        <sz val="10"/>
        <color rgb="FF000000"/>
        <rFont val="Arial"/>
        <family val="2"/>
      </rPr>
      <t>/20-29</t>
    </r>
    <r>
      <rPr>
        <sz val="10"/>
        <color rgb="FF000000"/>
        <rFont val="돋움"/>
        <family val="3"/>
        <charset val="129"/>
      </rPr>
      <t>세</t>
    </r>
    <r>
      <rPr>
        <sz val="10"/>
        <color rgb="FF000000"/>
        <rFont val="Arial"/>
        <family val="2"/>
      </rPr>
      <t>/30-39</t>
    </r>
    <r>
      <rPr>
        <sz val="10"/>
        <color rgb="FF000000"/>
        <rFont val="돋움"/>
        <family val="3"/>
        <charset val="129"/>
      </rPr>
      <t>세</t>
    </r>
    <phoneticPr fontId="2" type="noConversion"/>
  </si>
  <si>
    <t>신입사원 경쟁률</t>
    <phoneticPr fontId="2" type="noConversion"/>
  </si>
  <si>
    <t>40대 대비 29세 이하/30-39세 이하</t>
    <phoneticPr fontId="2" type="noConversion"/>
  </si>
  <si>
    <t>비정규직 특수형태 포함 전체/29세 이하/30-39세</t>
    <phoneticPr fontId="2" type="noConversion"/>
  </si>
  <si>
    <t>2017-2024</t>
    <phoneticPr fontId="2" type="noConversion"/>
  </si>
  <si>
    <t>전체/19-29세/30-39세</t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</si>
  <si>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정기적인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운동습관</t>
    </r>
    <r>
      <rPr>
        <sz val="10"/>
        <color rgb="FF000000"/>
        <rFont val="Arial"/>
        <family val="2"/>
      </rPr>
      <t xml:space="preserve"> -</t>
    </r>
    <r>
      <rPr>
        <sz val="10"/>
        <color rgb="FF000000"/>
        <rFont val="돋움"/>
        <family val="3"/>
        <charset val="129"/>
      </rPr>
      <t>걷기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실천율</t>
    </r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</si>
  <si>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정기적인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운동습관</t>
    </r>
    <r>
      <rPr>
        <sz val="10"/>
        <color rgb="FF000000"/>
        <rFont val="Arial"/>
        <family val="2"/>
      </rPr>
      <t xml:space="preserve"> -</t>
    </r>
    <r>
      <rPr>
        <sz val="10"/>
        <color rgb="FF000000"/>
        <rFont val="돋움"/>
        <family val="3"/>
        <charset val="129"/>
      </rPr>
      <t>유산소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실천율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</si>
  <si>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우울장애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유병률</t>
    </r>
    <phoneticPr fontId="2" type="noConversion"/>
  </si>
  <si>
    <t>2014-2024</t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</si>
  <si>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문화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및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여가생활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유형</t>
    </r>
    <r>
      <rPr>
        <sz val="10"/>
        <color rgb="FF000000"/>
        <rFont val="Arial"/>
        <family val="2"/>
      </rPr>
      <t>(</t>
    </r>
    <r>
      <rPr>
        <sz val="10"/>
        <color rgb="FF000000"/>
        <rFont val="돋움"/>
        <family val="3"/>
        <charset val="129"/>
      </rPr>
      <t>평일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</si>
  <si>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문화 및 여가생활 시간(평일)</t>
    </r>
    <phoneticPr fontId="2" type="noConversion"/>
  </si>
  <si>
    <r>
      <rPr>
        <sz val="10"/>
        <color rgb="FF000000"/>
        <rFont val="돋움"/>
        <family val="3"/>
        <charset val="129"/>
      </rPr>
      <t>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문화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및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여가생활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비용</t>
    </r>
    <r>
      <rPr>
        <sz val="10"/>
        <color rgb="FF000000"/>
        <rFont val="Arial"/>
        <family val="2"/>
      </rPr>
      <t/>
    </r>
    <phoneticPr fontId="2" type="noConversion"/>
  </si>
  <si>
    <t>2013-2024</t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</si>
  <si>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공정성에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대한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인식</t>
    </r>
    <r>
      <rPr>
        <sz val="10"/>
        <color rgb="FF000000"/>
        <rFont val="Arial"/>
        <family val="2"/>
      </rPr>
      <t>_</t>
    </r>
    <r>
      <rPr>
        <sz val="10"/>
        <color rgb="FF000000"/>
        <rFont val="돋움"/>
        <family val="3"/>
        <charset val="129"/>
      </rPr>
      <t>교육기회</t>
    </r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</si>
  <si>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공정성에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대한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인식</t>
    </r>
    <r>
      <rPr>
        <sz val="10"/>
        <color rgb="FF000000"/>
        <rFont val="Arial"/>
        <family val="2"/>
      </rPr>
      <t>_</t>
    </r>
    <r>
      <rPr>
        <sz val="10"/>
        <color rgb="FF000000"/>
        <rFont val="돋움"/>
        <family val="3"/>
        <charset val="129"/>
      </rPr>
      <t>취업기회</t>
    </r>
    <phoneticPr fontId="2" type="noConversion"/>
  </si>
  <si>
    <t>전체/13-18세/19-29세/30-39세</t>
    <phoneticPr fontId="2" type="noConversion"/>
  </si>
  <si>
    <t>약간+매우만족, 13-19세/20-29세/30-39세</t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</si>
  <si>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자원봉사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참여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여부</t>
    </r>
    <phoneticPr fontId="2" type="noConversion"/>
  </si>
  <si>
    <t>전체/13-19세/20-29세/30-39세</t>
    <phoneticPr fontId="2" type="noConversion"/>
  </si>
  <si>
    <t>2011-2023</t>
    <phoneticPr fontId="2" type="noConversion"/>
  </si>
  <si>
    <t>기부, 전체/13-19세/20-29세/30-39세</t>
    <phoneticPr fontId="2" type="noConversion"/>
  </si>
  <si>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단체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참여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여부</t>
    </r>
    <phoneticPr fontId="2" type="noConversion"/>
  </si>
  <si>
    <t>2000-2024</t>
    <phoneticPr fontId="2" type="noConversion"/>
  </si>
  <si>
    <t>2002-2022</t>
    <phoneticPr fontId="2" type="noConversion"/>
  </si>
  <si>
    <r>
      <rPr>
        <sz val="10"/>
        <color rgb="FF000000"/>
        <rFont val="돋움"/>
        <family val="3"/>
        <charset val="129"/>
      </rPr>
      <t>정부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및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공공기관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신뢰도</t>
    </r>
    <r>
      <rPr>
        <sz val="10"/>
        <color rgb="FF000000"/>
        <rFont val="Arial"/>
        <family val="2"/>
      </rPr>
      <t>-</t>
    </r>
    <r>
      <rPr>
        <sz val="10"/>
        <color rgb="FF000000"/>
        <rFont val="돋움"/>
        <family val="3"/>
        <charset val="129"/>
      </rPr>
      <t>중앙부처</t>
    </r>
    <phoneticPr fontId="2" type="noConversion"/>
  </si>
  <si>
    <r>
      <rPr>
        <sz val="10"/>
        <color rgb="FF000000"/>
        <rFont val="돋움"/>
        <family val="3"/>
        <charset val="129"/>
      </rPr>
      <t>정부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및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공공기관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신뢰도</t>
    </r>
    <r>
      <rPr>
        <sz val="10"/>
        <color rgb="FF000000"/>
        <rFont val="Arial"/>
        <family val="2"/>
      </rPr>
      <t>-</t>
    </r>
    <r>
      <rPr>
        <sz val="10"/>
        <color rgb="FF000000"/>
        <rFont val="돋움"/>
        <family val="3"/>
        <charset val="129"/>
      </rPr>
      <t>지방자치단체</t>
    </r>
    <phoneticPr fontId="2" type="noConversion"/>
  </si>
  <si>
    <r>
      <rPr>
        <sz val="10"/>
        <color rgb="FF000000"/>
        <rFont val="돋움"/>
        <family val="3"/>
        <charset val="129"/>
      </rPr>
      <t>정부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및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공공기관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신뢰도</t>
    </r>
    <r>
      <rPr>
        <sz val="10"/>
        <color rgb="FF000000"/>
        <rFont val="Arial"/>
        <family val="2"/>
      </rPr>
      <t>-</t>
    </r>
    <r>
      <rPr>
        <sz val="10"/>
        <color rgb="FF000000"/>
        <rFont val="돋움"/>
        <family val="3"/>
        <charset val="129"/>
      </rPr>
      <t>국회</t>
    </r>
    <phoneticPr fontId="2" type="noConversion"/>
  </si>
  <si>
    <r>
      <rPr>
        <sz val="10"/>
        <color rgb="FF000000"/>
        <rFont val="돋움"/>
        <family val="3"/>
        <charset val="129"/>
      </rPr>
      <t>정부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및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공공기관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신뢰도</t>
    </r>
    <r>
      <rPr>
        <sz val="10"/>
        <color rgb="FF000000"/>
        <rFont val="Arial"/>
        <family val="2"/>
      </rPr>
      <t>-</t>
    </r>
    <r>
      <rPr>
        <sz val="10"/>
        <color rgb="FF000000"/>
        <rFont val="돋움"/>
        <family val="3"/>
        <charset val="129"/>
      </rPr>
      <t>법원</t>
    </r>
    <phoneticPr fontId="2" type="noConversion"/>
  </si>
  <si>
    <t>청년 가구주 자산액 증감율</t>
    <phoneticPr fontId="2" type="noConversion"/>
  </si>
  <si>
    <t>청년 가구주 자산액 추이</t>
    <phoneticPr fontId="2" type="noConversion"/>
  </si>
  <si>
    <t>청년 가구주 부채액 추이</t>
    <phoneticPr fontId="2" type="noConversion"/>
  </si>
  <si>
    <t>청년 가구주 부채액 증감율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</si>
  <si>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가구주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부채보유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가구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비율</t>
    </r>
    <phoneticPr fontId="2" type="noConversion"/>
  </si>
  <si>
    <t>소득/자산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</si>
  <si>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공시생</t>
    </r>
    <r>
      <rPr>
        <sz val="10"/>
        <color rgb="FF000000"/>
        <rFont val="Arial"/>
        <family val="2"/>
      </rPr>
      <t>(</t>
    </r>
    <r>
      <rPr>
        <sz val="10"/>
        <color rgb="FF000000"/>
        <rFont val="돋움"/>
        <family val="3"/>
        <charset val="129"/>
      </rPr>
      <t>일반직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공무원</t>
    </r>
    <r>
      <rPr>
        <sz val="10"/>
        <color rgb="FF000000"/>
        <rFont val="Arial"/>
        <family val="2"/>
      </rPr>
      <t xml:space="preserve">) </t>
    </r>
    <r>
      <rPr>
        <sz val="10"/>
        <color rgb="FF000000"/>
        <rFont val="돋움"/>
        <family val="3"/>
        <charset val="129"/>
      </rPr>
      <t>비율</t>
    </r>
    <phoneticPr fontId="2" type="noConversion"/>
  </si>
  <si>
    <r>
      <rPr>
        <sz val="10"/>
        <color rgb="FF000000"/>
        <rFont val="돋움"/>
        <family val="3"/>
        <charset val="129"/>
      </rPr>
      <t>부모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동거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여부</t>
    </r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</si>
  <si>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삶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실태조사</t>
    </r>
    <phoneticPr fontId="2" type="noConversion"/>
  </si>
  <si>
    <t>2022-2024</t>
    <phoneticPr fontId="2" type="noConversion"/>
  </si>
  <si>
    <r>
      <rPr>
        <sz val="10"/>
        <color rgb="FF000000"/>
        <rFont val="돋움"/>
        <family val="3"/>
        <charset val="129"/>
      </rPr>
      <t>독립하려는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구체적인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계획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유무</t>
    </r>
    <phoneticPr fontId="2" type="noConversion"/>
  </si>
  <si>
    <r>
      <rPr>
        <sz val="10"/>
        <color rgb="FF000000"/>
        <rFont val="돋움"/>
        <family val="3"/>
        <charset val="129"/>
      </rPr>
      <t>독립하려는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주된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이유</t>
    </r>
    <phoneticPr fontId="2" type="noConversion"/>
  </si>
  <si>
    <t>직장, 학교…/결혼…/부모…/독립…/가족 간…/기타</t>
    <phoneticPr fontId="2" type="noConversion"/>
  </si>
  <si>
    <r>
      <rPr>
        <sz val="10"/>
        <color rgb="FF000000"/>
        <rFont val="돋움"/>
        <family val="3"/>
        <charset val="129"/>
      </rPr>
      <t>독립을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계획하지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않는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주된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이유</t>
    </r>
    <phoneticPr fontId="2" type="noConversion"/>
  </si>
  <si>
    <t>직장, 학교…/독립…/생계…/자녀…/기타/특별한…</t>
    <phoneticPr fontId="2" type="noConversion"/>
  </si>
  <si>
    <r>
      <rPr>
        <sz val="10"/>
        <color rgb="FF000000"/>
        <rFont val="돋움"/>
        <family val="3"/>
        <charset val="129"/>
      </rPr>
      <t>최근</t>
    </r>
    <r>
      <rPr>
        <sz val="10"/>
        <color rgb="FF000000"/>
        <rFont val="Arial"/>
        <family val="2"/>
      </rPr>
      <t xml:space="preserve"> 1</t>
    </r>
    <r>
      <rPr>
        <sz val="10"/>
        <color rgb="FF000000"/>
        <rFont val="돋움"/>
        <family val="3"/>
        <charset val="129"/>
      </rPr>
      <t>년간</t>
    </r>
    <r>
      <rPr>
        <sz val="10"/>
        <color rgb="FF000000"/>
        <rFont val="Arial"/>
        <family val="2"/>
      </rPr>
      <t xml:space="preserve"> 1</t>
    </r>
    <r>
      <rPr>
        <sz val="10"/>
        <color rgb="FF000000"/>
        <rFont val="돋움"/>
        <family val="3"/>
        <charset val="129"/>
      </rPr>
      <t>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이상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주택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이외의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거처에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거주한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경험률</t>
    </r>
    <phoneticPr fontId="2" type="noConversion"/>
  </si>
  <si>
    <t>청년 삶 실태조사</t>
    <phoneticPr fontId="2" type="noConversion"/>
  </si>
  <si>
    <t>거리노숙/다중이용업소/쪽방/고시원….</t>
    <phoneticPr fontId="2" type="noConversion"/>
  </si>
  <si>
    <r>
      <rPr>
        <sz val="10"/>
        <color rgb="FF000000"/>
        <rFont val="돋움"/>
        <family val="3"/>
        <charset val="129"/>
      </rPr>
      <t>현재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거주지역에서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계속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살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의향</t>
    </r>
    <phoneticPr fontId="2" type="noConversion"/>
  </si>
  <si>
    <r>
      <rPr>
        <sz val="10"/>
        <color rgb="FF000000"/>
        <rFont val="돋움"/>
        <family val="3"/>
        <charset val="129"/>
      </rPr>
      <t>현재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거주지역에서 타 지역으로 이사하고 싶은 이유</t>
    </r>
    <phoneticPr fontId="2" type="noConversion"/>
  </si>
  <si>
    <t>주거비 부담….</t>
    <phoneticPr fontId="2" type="noConversion"/>
  </si>
  <si>
    <t>청년거주 주택유형</t>
    <phoneticPr fontId="2" type="noConversion"/>
  </si>
  <si>
    <t>주거실태조사</t>
    <phoneticPr fontId="2" type="noConversion"/>
  </si>
  <si>
    <r>
      <rPr>
        <sz val="10"/>
        <color rgb="FF000000"/>
        <rFont val="돋움"/>
        <family val="3"/>
        <charset val="129"/>
      </rPr>
      <t>비경제활동인구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돋움"/>
        <family val="3"/>
        <charset val="129"/>
      </rPr>
      <t>일반직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공무원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비율</t>
    </r>
    <phoneticPr fontId="2" type="noConversion"/>
  </si>
  <si>
    <t>2017-2023</t>
    <phoneticPr fontId="2" type="noConversion"/>
  </si>
  <si>
    <t>전체가구/청년가구(수도권/비수도권/청년단독)</t>
    <phoneticPr fontId="2" type="noConversion"/>
  </si>
  <si>
    <t>청년 원룸거주 비율</t>
    <phoneticPr fontId="2" type="noConversion"/>
  </si>
  <si>
    <t>청년 평균 거주기간</t>
    <phoneticPr fontId="2" type="noConversion"/>
  </si>
  <si>
    <t>청년 거주 주택 점유형태_월세</t>
    <phoneticPr fontId="2" type="noConversion"/>
  </si>
  <si>
    <t>최저주거기준 미달가구 거주비율</t>
    <phoneticPr fontId="2" type="noConversion"/>
  </si>
  <si>
    <t>지하,반지하, 옥탑방 거주 가구 비율</t>
    <phoneticPr fontId="2" type="noConversion"/>
  </si>
  <si>
    <t>주거비 과부담 비율</t>
    <phoneticPr fontId="2" type="noConversion"/>
  </si>
  <si>
    <r>
      <rPr>
        <sz val="10"/>
        <color rgb="FF000000"/>
        <rFont val="돋움"/>
        <family val="3"/>
        <charset val="129"/>
      </rPr>
      <t>한달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평균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자기계발비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지출액</t>
    </r>
    <phoneticPr fontId="2" type="noConversion"/>
  </si>
  <si>
    <t>전문대학과정/대학과정</t>
    <phoneticPr fontId="2" type="noConversion"/>
  </si>
  <si>
    <t>2020-2024</t>
    <phoneticPr fontId="2" type="noConversion"/>
  </si>
  <si>
    <r>
      <rPr>
        <sz val="10"/>
        <color rgb="FF000000"/>
        <rFont val="돋움"/>
        <family val="3"/>
        <charset val="129"/>
      </rPr>
      <t>학교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졸업까지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소요기간</t>
    </r>
    <phoneticPr fontId="2" type="noConversion"/>
  </si>
  <si>
    <t>경제활동인구조사 청년층 부가조사</t>
    <phoneticPr fontId="2" type="noConversion"/>
  </si>
  <si>
    <t>대졸자/4년제 이상/3년제 이하</t>
    <phoneticPr fontId="2" type="noConversion"/>
  </si>
  <si>
    <t>고등교육기관 진학률</t>
    <phoneticPr fontId="2" type="noConversion"/>
  </si>
  <si>
    <t>직업계고 진학률</t>
    <phoneticPr fontId="2" type="noConversion"/>
  </si>
  <si>
    <r>
      <rPr>
        <sz val="10"/>
        <color rgb="FF000000"/>
        <rFont val="돋움"/>
        <family val="3"/>
        <charset val="129"/>
      </rPr>
      <t>최근</t>
    </r>
    <r>
      <rPr>
        <sz val="10"/>
        <color rgb="FF000000"/>
        <rFont val="Arial"/>
        <family val="2"/>
      </rPr>
      <t xml:space="preserve"> 1</t>
    </r>
    <r>
      <rPr>
        <sz val="10"/>
        <color rgb="FF000000"/>
        <rFont val="돋움"/>
        <family val="3"/>
        <charset val="129"/>
      </rPr>
      <t>년간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번아웃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경험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비율</t>
    </r>
    <phoneticPr fontId="2" type="noConversion"/>
  </si>
  <si>
    <r>
      <rPr>
        <sz val="10"/>
        <color rgb="FF000000"/>
        <rFont val="돋움"/>
        <family val="3"/>
        <charset val="129"/>
      </rPr>
      <t>정치에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대한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관심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정도</t>
    </r>
    <phoneticPr fontId="2" type="noConversion"/>
  </si>
  <si>
    <t>정치, 사회참여 경험-서명운동</t>
    <phoneticPr fontId="2" type="noConversion"/>
  </si>
  <si>
    <t>정치, 사회참여 경험-시위, 집회 참여</t>
    <phoneticPr fontId="2" type="noConversion"/>
  </si>
  <si>
    <t>은둔 청년 비율</t>
    <phoneticPr fontId="2" type="noConversion"/>
  </si>
  <si>
    <r>
      <rPr>
        <sz val="10"/>
        <color rgb="FF000000"/>
        <rFont val="돋움"/>
        <family val="3"/>
        <charset val="129"/>
      </rPr>
      <t>전체</t>
    </r>
    <r>
      <rPr>
        <sz val="10"/>
        <color rgb="FF000000"/>
        <rFont val="Arial"/>
        <family val="2"/>
      </rPr>
      <t>/</t>
    </r>
    <r>
      <rPr>
        <sz val="10"/>
        <color rgb="FF000000"/>
        <rFont val="돋움"/>
        <family val="3"/>
        <charset val="129"/>
      </rPr>
      <t>취미만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위해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외출</t>
    </r>
    <r>
      <rPr>
        <sz val="10"/>
        <color rgb="FF000000"/>
        <rFont val="Arial"/>
        <family val="2"/>
      </rPr>
      <t>/</t>
    </r>
    <r>
      <rPr>
        <sz val="10"/>
        <color rgb="FF000000"/>
        <rFont val="돋움"/>
        <family val="3"/>
        <charset val="129"/>
      </rPr>
      <t>인근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편의점</t>
    </r>
    <r>
      <rPr>
        <sz val="10"/>
        <color rgb="FF000000"/>
        <rFont val="Arial"/>
        <family val="2"/>
      </rPr>
      <t>/</t>
    </r>
    <r>
      <rPr>
        <sz val="10"/>
        <color rgb="FF000000"/>
        <rFont val="돋움"/>
        <family val="3"/>
        <charset val="129"/>
      </rPr>
      <t>방에</t>
    </r>
    <r>
      <rPr>
        <sz val="10"/>
        <color rgb="FF000000"/>
        <rFont val="Arial"/>
        <family val="2"/>
      </rPr>
      <t>…/</t>
    </r>
    <r>
      <rPr>
        <sz val="10"/>
        <color rgb="FF000000"/>
        <rFont val="돋움"/>
        <family val="3"/>
        <charset val="129"/>
      </rPr>
      <t>방도</t>
    </r>
    <r>
      <rPr>
        <sz val="10"/>
        <color rgb="FF000000"/>
        <rFont val="Arial"/>
        <family val="2"/>
      </rPr>
      <t>...</t>
    </r>
    <phoneticPr fontId="2" type="noConversion"/>
  </si>
  <si>
    <r>
      <rPr>
        <sz val="10"/>
        <color rgb="FF000000"/>
        <rFont val="돋움"/>
        <family val="3"/>
        <charset val="129"/>
      </rPr>
      <t>은둔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은둔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이유</t>
    </r>
    <phoneticPr fontId="2" type="noConversion"/>
  </si>
  <si>
    <r>
      <rPr>
        <sz val="10"/>
        <color rgb="FF000000"/>
        <rFont val="돋움"/>
        <family val="3"/>
        <charset val="129"/>
      </rPr>
      <t>전체</t>
    </r>
    <r>
      <rPr>
        <sz val="10"/>
        <color rgb="FF000000"/>
        <rFont val="Arial"/>
        <family val="2"/>
      </rPr>
      <t>/</t>
    </r>
    <r>
      <rPr>
        <sz val="10"/>
        <color rgb="FF000000"/>
        <rFont val="돋움"/>
        <family val="3"/>
        <charset val="129"/>
      </rPr>
      <t>학업중단</t>
    </r>
    <r>
      <rPr>
        <sz val="10"/>
        <color rgb="FF000000"/>
        <rFont val="Arial"/>
        <family val="2"/>
      </rPr>
      <t>/</t>
    </r>
    <r>
      <rPr>
        <sz val="10"/>
        <color rgb="FF000000"/>
        <rFont val="돋움"/>
        <family val="3"/>
        <charset val="129"/>
      </rPr>
      <t>진학실태</t>
    </r>
    <r>
      <rPr>
        <sz val="10"/>
        <color rgb="FF000000"/>
        <rFont val="Arial"/>
        <family val="2"/>
      </rPr>
      <t>…</t>
    </r>
    <phoneticPr fontId="2" type="noConversion"/>
  </si>
  <si>
    <r>
      <rPr>
        <sz val="10"/>
        <color rgb="FF000000"/>
        <rFont val="돋움"/>
        <family val="3"/>
        <charset val="129"/>
      </rPr>
      <t>은둔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은둔기간</t>
    </r>
    <phoneticPr fontId="2" type="noConversion"/>
  </si>
  <si>
    <r>
      <rPr>
        <sz val="10"/>
        <color rgb="FF000000"/>
        <rFont val="돋움"/>
        <family val="3"/>
        <charset val="129"/>
      </rPr>
      <t>전체</t>
    </r>
    <r>
      <rPr>
        <sz val="10"/>
        <color rgb="FF000000"/>
        <rFont val="Arial"/>
        <family val="2"/>
      </rPr>
      <t>/6</t>
    </r>
    <r>
      <rPr>
        <sz val="10"/>
        <color rgb="FF000000"/>
        <rFont val="돋움"/>
        <family val="3"/>
        <charset val="129"/>
      </rPr>
      <t>개월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미만</t>
    </r>
    <r>
      <rPr>
        <sz val="10"/>
        <color rgb="FF000000"/>
        <rFont val="Arial"/>
        <family val="2"/>
      </rPr>
      <t>….</t>
    </r>
    <phoneticPr fontId="2" type="noConversion"/>
  </si>
  <si>
    <r>
      <rPr>
        <sz val="10"/>
        <color rgb="FF000000"/>
        <rFont val="돋움"/>
        <family val="3"/>
        <charset val="129"/>
      </rPr>
      <t>가족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돌봄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비율</t>
    </r>
    <phoneticPr fontId="2" type="noConversion"/>
  </si>
  <si>
    <r>
      <rPr>
        <sz val="10"/>
        <color rgb="FF000000"/>
        <rFont val="돋움"/>
        <family val="3"/>
        <charset val="129"/>
      </rPr>
      <t>한부모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가구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비율</t>
    </r>
    <phoneticPr fontId="2" type="noConversion"/>
  </si>
  <si>
    <t>자립준비 청년 비율</t>
    <phoneticPr fontId="2" type="noConversion"/>
  </si>
  <si>
    <t>전체</t>
    <phoneticPr fontId="2" type="noConversion"/>
  </si>
  <si>
    <t>국민기초생활보장제도 수급 여부 및 수립 경험</t>
    <phoneticPr fontId="2" type="noConversion"/>
  </si>
  <si>
    <t>현재 수급중/과거 수급/수급 경험 없음</t>
    <phoneticPr fontId="2" type="noConversion"/>
  </si>
  <si>
    <r>
      <rPr>
        <sz val="10"/>
        <color rgb="FF000000"/>
        <rFont val="돋움"/>
        <family val="3"/>
        <charset val="129"/>
      </rPr>
      <t>학교교육의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효과</t>
    </r>
    <r>
      <rPr>
        <sz val="10"/>
        <color rgb="FF000000"/>
        <rFont val="Arial"/>
        <family val="2"/>
      </rPr>
      <t>-</t>
    </r>
    <r>
      <rPr>
        <sz val="10"/>
        <color rgb="FF000000"/>
        <rFont val="돋움"/>
        <family val="3"/>
        <charset val="129"/>
      </rPr>
      <t>지식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돋움"/>
        <family val="3"/>
        <charset val="129"/>
      </rPr>
      <t>기술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습득</t>
    </r>
    <phoneticPr fontId="2" type="noConversion"/>
  </si>
  <si>
    <r>
      <rPr>
        <sz val="10"/>
        <color rgb="FF000000"/>
        <rFont val="돋움"/>
        <family val="3"/>
        <charset val="129"/>
      </rPr>
      <t>전체</t>
    </r>
    <r>
      <rPr>
        <sz val="10"/>
        <color rgb="FF000000"/>
        <rFont val="Arial"/>
        <family val="2"/>
      </rPr>
      <t>/13-19</t>
    </r>
    <r>
      <rPr>
        <sz val="10"/>
        <color rgb="FF000000"/>
        <rFont val="돋움"/>
        <family val="3"/>
        <charset val="129"/>
      </rPr>
      <t>세</t>
    </r>
    <r>
      <rPr>
        <sz val="10"/>
        <color rgb="FF000000"/>
        <rFont val="Arial"/>
        <family val="2"/>
      </rPr>
      <t>/20-29</t>
    </r>
    <r>
      <rPr>
        <sz val="10"/>
        <color rgb="FF000000"/>
        <rFont val="돋움"/>
        <family val="3"/>
        <charset val="129"/>
      </rPr>
      <t>세</t>
    </r>
    <r>
      <rPr>
        <sz val="10"/>
        <color rgb="FF000000"/>
        <rFont val="Arial"/>
        <family val="2"/>
      </rPr>
      <t>/30-39</t>
    </r>
    <r>
      <rPr>
        <sz val="10"/>
        <color rgb="FF000000"/>
        <rFont val="돋움"/>
        <family val="3"/>
        <charset val="129"/>
      </rPr>
      <t>세</t>
    </r>
    <phoneticPr fontId="2" type="noConversion"/>
  </si>
  <si>
    <r>
      <rPr>
        <sz val="10"/>
        <color rgb="FF000000"/>
        <rFont val="돋움"/>
        <family val="3"/>
        <charset val="129"/>
      </rPr>
      <t>학교교육의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효과</t>
    </r>
    <r>
      <rPr>
        <sz val="10"/>
        <color rgb="FF000000"/>
        <rFont val="Arial"/>
        <family val="2"/>
      </rPr>
      <t>-</t>
    </r>
    <r>
      <rPr>
        <sz val="10"/>
        <color rgb="FF000000"/>
        <rFont val="돋움"/>
        <family val="3"/>
        <charset val="129"/>
      </rPr>
      <t>도덕성과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인성</t>
    </r>
    <phoneticPr fontId="2" type="noConversion"/>
  </si>
  <si>
    <r>
      <rPr>
        <sz val="10"/>
        <color rgb="FF000000"/>
        <rFont val="돋움"/>
        <family val="3"/>
        <charset val="129"/>
      </rPr>
      <t>학교교육의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효과</t>
    </r>
    <r>
      <rPr>
        <sz val="10"/>
        <color rgb="FF000000"/>
        <rFont val="Arial"/>
        <family val="2"/>
      </rPr>
      <t>-</t>
    </r>
    <r>
      <rPr>
        <sz val="10"/>
        <color rgb="FF000000"/>
        <rFont val="돋움"/>
        <family val="3"/>
        <charset val="129"/>
      </rPr>
      <t>국가관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및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사회관</t>
    </r>
    <phoneticPr fontId="2" type="noConversion"/>
  </si>
  <si>
    <r>
      <rPr>
        <sz val="10"/>
        <color rgb="FF000000"/>
        <rFont val="돋움"/>
        <family val="3"/>
        <charset val="129"/>
      </rPr>
      <t>학교교육의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효과</t>
    </r>
    <r>
      <rPr>
        <sz val="10"/>
        <color rgb="FF000000"/>
        <rFont val="Arial"/>
        <family val="2"/>
      </rPr>
      <t>-</t>
    </r>
    <r>
      <rPr>
        <sz val="10"/>
        <color rgb="FF000000"/>
        <rFont val="돋움"/>
        <family val="3"/>
        <charset val="129"/>
      </rPr>
      <t>생활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돋움"/>
        <family val="3"/>
        <charset val="129"/>
      </rPr>
      <t>직업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돋움"/>
        <family val="3"/>
        <charset val="129"/>
      </rPr>
      <t>취업에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활용</t>
    </r>
    <phoneticPr fontId="2" type="noConversion"/>
  </si>
  <si>
    <t>생활여건의 변화</t>
    <phoneticPr fontId="2" type="noConversion"/>
  </si>
  <si>
    <t>사회보장제도의 변화</t>
    <phoneticPr fontId="2" type="noConversion"/>
  </si>
  <si>
    <t>사회보험료 부담-건강보험</t>
    <phoneticPr fontId="2" type="noConversion"/>
  </si>
  <si>
    <t>사회보험료 부담-국민연금</t>
    <phoneticPr fontId="2" type="noConversion"/>
  </si>
  <si>
    <t>사회보험료 부담-고용보험</t>
    <phoneticPr fontId="2" type="noConversion"/>
  </si>
  <si>
    <t>일반고 취업자비율</t>
    <phoneticPr fontId="2" type="noConversion"/>
  </si>
  <si>
    <t>직업계고 취업률</t>
    <phoneticPr fontId="2" type="noConversion"/>
  </si>
  <si>
    <t>대학취업률</t>
    <phoneticPr fontId="2" type="noConversion"/>
  </si>
  <si>
    <t>대학졸업(중퇴) 후 첫 취업소요기간</t>
    <phoneticPr fontId="2" type="noConversion"/>
  </si>
  <si>
    <t>청년 구직단념자 비율</t>
    <phoneticPr fontId="2" type="noConversion"/>
  </si>
  <si>
    <t>쉬는 청년 비율</t>
    <phoneticPr fontId="2" type="noConversion"/>
  </si>
  <si>
    <t>첫 직장 근속기간</t>
    <phoneticPr fontId="2" type="noConversion"/>
  </si>
  <si>
    <t>이유 유형별</t>
    <phoneticPr fontId="2" type="noConversion"/>
  </si>
  <si>
    <t>삶을 결정함에 있어서 자유로운 정도</t>
    <phoneticPr fontId="2" type="noConversion"/>
  </si>
  <si>
    <t>본인이 하는 일이 가치있다고 생각하는 정도</t>
    <phoneticPr fontId="2" type="noConversion"/>
  </si>
  <si>
    <t>갖추었다고 생각하는 미래 실현 요소-나의 교육수준</t>
    <phoneticPr fontId="2" type="noConversion"/>
  </si>
  <si>
    <t>갖추었다고 생각하는 미래 실현 요소-나의 노력</t>
    <phoneticPr fontId="2" type="noConversion"/>
  </si>
  <si>
    <t>생애 최초 주택마련 소요기간 및 연령</t>
    <phoneticPr fontId="2" type="noConversion"/>
  </si>
  <si>
    <t>조혼율</t>
    <phoneticPr fontId="2" type="noConversion"/>
  </si>
  <si>
    <t>결혼에 대한 견해</t>
    <phoneticPr fontId="2" type="noConversion"/>
  </si>
  <si>
    <t>결혼 문화에 대한 태도</t>
    <phoneticPr fontId="2" type="noConversion"/>
  </si>
  <si>
    <t>향후 결혼 계획</t>
    <phoneticPr fontId="2" type="noConversion"/>
  </si>
  <si>
    <t>20-34세/20-24세/25-29세/30-34세</t>
    <phoneticPr fontId="2" type="noConversion"/>
  </si>
  <si>
    <t>이상적인 자녀수</t>
    <phoneticPr fontId="2" type="noConversion"/>
  </si>
  <si>
    <t>결혼을 하지 않는 이유</t>
    <phoneticPr fontId="2" type="noConversion"/>
  </si>
  <si>
    <t>학생이 기대하는 교육수준</t>
    <phoneticPr fontId="2" type="noConversion"/>
  </si>
  <si>
    <t>바라는 미래 실현가능성</t>
    <phoneticPr fontId="2" type="noConversion"/>
  </si>
  <si>
    <t>주민등록인구</t>
    <phoneticPr fontId="2" type="noConversion"/>
  </si>
  <si>
    <t>연령별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</si>
  <si>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</si>
  <si>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</si>
  <si>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</si>
  <si>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</si>
  <si>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</si>
  <si>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</si>
  <si>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</si>
  <si>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</si>
  <si>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</si>
  <si>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</si>
  <si>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</si>
  <si>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</si>
  <si>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</si>
  <si>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</si>
  <si>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</si>
  <si>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19세</t>
  </si>
  <si>
    <t>20세</t>
  </si>
  <si>
    <t>21세</t>
  </si>
  <si>
    <t>22세</t>
  </si>
  <si>
    <t>23세</t>
  </si>
  <si>
    <t>24세</t>
  </si>
  <si>
    <t>25세</t>
  </si>
  <si>
    <t>26세</t>
  </si>
  <si>
    <t>27세</t>
  </si>
  <si>
    <t>28세</t>
  </si>
  <si>
    <t>29세</t>
  </si>
  <si>
    <t>30세</t>
  </si>
  <si>
    <t>31세</t>
  </si>
  <si>
    <t>32세</t>
  </si>
  <si>
    <t>33세</t>
  </si>
  <si>
    <t>34세</t>
  </si>
  <si>
    <t>남자인구수 (명)</t>
  </si>
  <si>
    <t>여자인구수 (명)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</si>
  <si>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</si>
  <si>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</si>
  <si>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</si>
  <si>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</si>
  <si>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</si>
  <si>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</si>
  <si>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</si>
  <si>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</si>
  <si>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</si>
  <si>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</si>
  <si>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</si>
  <si>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</si>
  <si>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</si>
  <si>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</si>
  <si>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</si>
  <si>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</si>
  <si>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</si>
  <si>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</si>
  <si>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</si>
  <si>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</si>
  <si>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</si>
  <si>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</si>
  <si>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</si>
  <si>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</si>
  <si>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</si>
  <si>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</si>
  <si>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20 - 24세</t>
  </si>
  <si>
    <t>25 - 29세</t>
  </si>
  <si>
    <t>30 - 34세</t>
  </si>
  <si>
    <t>19-34세</t>
    <phoneticPr fontId="5" type="noConversion"/>
  </si>
  <si>
    <t>1세별, 합계</t>
    <phoneticPr fontId="2" type="noConversion"/>
  </si>
  <si>
    <t>1세별, 합계. 남/여</t>
    <phoneticPr fontId="2" type="noConversion"/>
  </si>
  <si>
    <t>합계</t>
    <phoneticPr fontId="2" type="noConversion"/>
  </si>
  <si>
    <t>KOSIS 이용 자료</t>
    <phoneticPr fontId="2" type="noConversion"/>
  </si>
  <si>
    <t>중앙선거관리위 홈페이지</t>
    <phoneticPr fontId="2" type="noConversion"/>
  </si>
  <si>
    <t>교육통계서비스</t>
    <phoneticPr fontId="2" type="noConversion"/>
  </si>
  <si>
    <t>노동통계</t>
    <phoneticPr fontId="2" type="noConversion"/>
  </si>
  <si>
    <t>계</t>
  </si>
  <si>
    <t>전체 인구 대비 청년인구비중(%)</t>
    <phoneticPr fontId="5" type="noConversion"/>
  </si>
  <si>
    <t>서울특별시</t>
  </si>
  <si>
    <t/>
  </si>
  <si>
    <t>부산광역시</t>
  </si>
  <si>
    <t>대구광역시</t>
  </si>
  <si>
    <t>인천광역시</t>
  </si>
  <si>
    <t>광주광역시</t>
  </si>
  <si>
    <t>대전광역시</t>
  </si>
  <si>
    <t>울산광역시</t>
  </si>
  <si>
    <t>세종특별자치시</t>
  </si>
  <si>
    <t>경기도</t>
  </si>
  <si>
    <t>강원특별자치도</t>
  </si>
  <si>
    <t>충청북도</t>
  </si>
  <si>
    <t>충청남도</t>
  </si>
  <si>
    <t>전북특별자치도</t>
  </si>
  <si>
    <t>전라남도</t>
  </si>
  <si>
    <t>경상북도</t>
  </si>
  <si>
    <t>경상남도</t>
  </si>
  <si>
    <t>제주특별자치도</t>
  </si>
  <si>
    <t>19-34세</t>
    <phoneticPr fontId="2" type="noConversion"/>
  </si>
  <si>
    <t>청년층(19-34세)</t>
  </si>
  <si>
    <t>남자</t>
  </si>
  <si>
    <t>국외 및 기타</t>
  </si>
  <si>
    <t>성별</t>
  </si>
  <si>
    <t>행정구역(시군구)별</t>
  </si>
  <si>
    <t>여자</t>
  </si>
  <si>
    <t>만30세-34세</t>
  </si>
  <si>
    <t>만25세-29세</t>
  </si>
  <si>
    <t>만19세-24세</t>
  </si>
  <si>
    <t>청년 전체</t>
    <phoneticPr fontId="5" type="noConversion"/>
  </si>
  <si>
    <t>특성별(2)</t>
  </si>
  <si>
    <t>총계</t>
  </si>
  <si>
    <t>30~34세</t>
  </si>
  <si>
    <t>25~29세</t>
  </si>
  <si>
    <t>20~24세</t>
  </si>
  <si>
    <t>20~34세</t>
    <phoneticPr fontId="5" type="noConversion"/>
  </si>
  <si>
    <t>국적(지역)별(1)</t>
  </si>
  <si>
    <t>19세</t>
    <phoneticPr fontId="2" type="noConversion"/>
  </si>
  <si>
    <t>특성별</t>
    <phoneticPr fontId="2" type="noConversion"/>
  </si>
  <si>
    <t>국적(지역)별</t>
    <phoneticPr fontId="5" type="noConversion"/>
  </si>
  <si>
    <t>전국</t>
  </si>
  <si>
    <t>시도별</t>
  </si>
  <si>
    <t>30∼39세</t>
  </si>
  <si>
    <t>20∼29세</t>
  </si>
  <si>
    <t>0.8</t>
  </si>
  <si>
    <t>-</t>
  </si>
  <si>
    <t>13∼19세</t>
  </si>
  <si>
    <t>전체(계)</t>
    <phoneticPr fontId="5" type="noConversion"/>
  </si>
  <si>
    <t>잘 모르겠다</t>
  </si>
  <si>
    <t>하지 말아야 한다</t>
  </si>
  <si>
    <t>하지 않는 것이 좋다</t>
  </si>
  <si>
    <t>해도 좋고, 하지 않아도 좋다</t>
  </si>
  <si>
    <t>하는 것이 좋다</t>
  </si>
  <si>
    <t>반드시 해야 한다</t>
  </si>
  <si>
    <t>전적으로 반대</t>
  </si>
  <si>
    <t>약간 반대</t>
  </si>
  <si>
    <t>약간 동의</t>
  </si>
  <si>
    <t>전적으로 동의</t>
  </si>
  <si>
    <t>-</t>
    <phoneticPr fontId="5" type="noConversion"/>
  </si>
  <si>
    <t>결혼하면 자녀를 가져야 한다</t>
    <phoneticPr fontId="5" type="noConversion"/>
  </si>
  <si>
    <t>결혼하지 않고도 자녀를 가질 수 있다</t>
    <phoneticPr fontId="5" type="noConversion"/>
  </si>
  <si>
    <t>외국인과 결혼할 수 있다</t>
    <phoneticPr fontId="5" type="noConversion"/>
  </si>
  <si>
    <t>결혼생활은 부부보다 가족간의 관계가 우선시 되어야 한다</t>
    <phoneticPr fontId="5" type="noConversion"/>
  </si>
  <si>
    <t>남녀가 결혼을 하지 않더라도 함께 살 수 있다</t>
    <phoneticPr fontId="5" type="noConversion"/>
  </si>
  <si>
    <t>조혼인율(천명당)</t>
  </si>
  <si>
    <t>2024 p)</t>
  </si>
  <si>
    <t>기본항목별</t>
  </si>
  <si>
    <t>출생아수(명)</t>
  </si>
  <si>
    <t>30-34세</t>
  </si>
  <si>
    <t>25-29세</t>
  </si>
  <si>
    <t>20-24세</t>
  </si>
  <si>
    <t>전체(소계)</t>
    <phoneticPr fontId="5" type="noConversion"/>
  </si>
  <si>
    <t>없다 (%)</t>
  </si>
  <si>
    <t>있다 (%)</t>
  </si>
  <si>
    <t>비해당(유배우) (%)</t>
  </si>
  <si>
    <t>특성별</t>
    <phoneticPr fontId="5" type="noConversion"/>
  </si>
  <si>
    <r>
      <t xml:space="preserve">향후 자녀 출산 </t>
    </r>
    <r>
      <rPr>
        <b/>
        <sz val="10"/>
        <color rgb="FFFF0000"/>
        <rFont val="돋움"/>
        <family val="3"/>
        <charset val="129"/>
      </rPr>
      <t>의향</t>
    </r>
    <phoneticPr fontId="2" type="noConversion"/>
  </si>
  <si>
    <t>이유가 있으면 이혼을 하는 것이 좋다</t>
  </si>
  <si>
    <t>경우에 따라 이혼할 수도 있고 하지 않을 수도 있다</t>
  </si>
  <si>
    <t>이유가 있더라도 가급적 이혼해서는 안된다</t>
  </si>
  <si>
    <t>어떤 이유라도 이혼해서는 안된다</t>
  </si>
  <si>
    <r>
      <t>이</t>
    </r>
    <r>
      <rPr>
        <b/>
        <sz val="10"/>
        <color rgb="FFFF0000"/>
        <rFont val="돋움"/>
        <family val="3"/>
        <charset val="129"/>
      </rPr>
      <t>혼</t>
    </r>
    <r>
      <rPr>
        <sz val="10"/>
        <color rgb="FF000000"/>
        <rFont val="돋움"/>
        <family val="3"/>
        <charset val="129"/>
      </rPr>
      <t>에 대한 견해</t>
    </r>
    <phoneticPr fontId="2" type="noConversion"/>
  </si>
  <si>
    <t>20-24세/25-29세/30-34세</t>
    <phoneticPr fontId="2" type="noConversion"/>
  </si>
  <si>
    <t>4명이상(%)</t>
  </si>
  <si>
    <t>3명(%)</t>
  </si>
  <si>
    <t>2명(%)</t>
  </si>
  <si>
    <t>1명(%)</t>
  </si>
  <si>
    <t>0명(%)</t>
  </si>
  <si>
    <t>이상적인 자녀 수(평균,명)</t>
  </si>
  <si>
    <t>0.6</t>
  </si>
  <si>
    <t>0.3</t>
  </si>
  <si>
    <t>0.2</t>
  </si>
  <si>
    <t>0.7</t>
  </si>
  <si>
    <t>0.4</t>
  </si>
  <si>
    <t>기타</t>
  </si>
  <si>
    <t>결혼의 필요성을 느끼지 못해서</t>
  </si>
  <si>
    <t>배우자 가족과의 관계가 부담되어서</t>
  </si>
  <si>
    <t>행동과 삶의 자유를 포기할 수 없어서</t>
  </si>
  <si>
    <t>결혼할 시기를 놓쳐서</t>
  </si>
  <si>
    <t>결혼하고 싶은 상대를 만나지 못해서</t>
  </si>
  <si>
    <t>출산과 양육이 부담되어서</t>
  </si>
  <si>
    <t>결혼 생활과 일을 동시에 잘하기 어려워서</t>
  </si>
  <si>
    <t>직업이 없거나 고용상태가 불안정해서</t>
  </si>
  <si>
    <t>결혼자금(혼수 비용, 주거 마련 등)이 부족해서</t>
  </si>
  <si>
    <t>15~34세</t>
    <phoneticPr fontId="5" type="noConversion"/>
  </si>
  <si>
    <t>20~34세</t>
  </si>
  <si>
    <t>15~29세</t>
  </si>
  <si>
    <t>4년제</t>
  </si>
  <si>
    <t>3년제이하</t>
  </si>
  <si>
    <t>대졸자</t>
  </si>
  <si>
    <t>연령구분</t>
  </si>
  <si>
    <t>2024.05</t>
  </si>
  <si>
    <t>2023.05</t>
  </si>
  <si>
    <t>2022.05</t>
  </si>
  <si>
    <t>2021.05</t>
  </si>
  <si>
    <t>2020.05</t>
  </si>
  <si>
    <t>2019.05</t>
  </si>
  <si>
    <t>2018.05</t>
  </si>
  <si>
    <t>2017.05</t>
  </si>
  <si>
    <t>2016.05</t>
  </si>
  <si>
    <t>2015.05</t>
  </si>
  <si>
    <t>2014.05</t>
  </si>
  <si>
    <t>2013.05</t>
  </si>
  <si>
    <t>2012.05</t>
  </si>
  <si>
    <t>2011.05</t>
  </si>
  <si>
    <t>2010.05</t>
  </si>
  <si>
    <t>-기타</t>
  </si>
  <si>
    <t>-학비(생활비)마련</t>
  </si>
  <si>
    <t>-어학연수및인턴등현장경험</t>
  </si>
  <si>
    <t>-취업및자격시험준비</t>
  </si>
  <si>
    <t>-병역의무이행</t>
  </si>
  <si>
    <t>평균휴학기간 (개월)</t>
  </si>
  <si>
    <t>휴학경험자 비율(%)</t>
    <phoneticPr fontId="5" type="noConversion"/>
  </si>
  <si>
    <t>휴학경험있음</t>
  </si>
  <si>
    <t>청년층대졸자</t>
  </si>
  <si>
    <t>55~64세</t>
  </si>
  <si>
    <t>45~54세</t>
  </si>
  <si>
    <t>35~44세</t>
  </si>
  <si>
    <t>25~34세</t>
  </si>
  <si>
    <r>
      <rPr>
        <sz val="10"/>
        <color rgb="FF000000"/>
        <rFont val="돋움"/>
        <family val="3"/>
        <charset val="129"/>
      </rPr>
      <t>직업</t>
    </r>
    <r>
      <rPr>
        <b/>
        <sz val="10"/>
        <color rgb="FFFF0000"/>
        <rFont val="돋움"/>
        <family val="3"/>
        <charset val="129"/>
      </rPr>
      <t>교육</t>
    </r>
    <r>
      <rPr>
        <sz val="10"/>
        <color rgb="FF000000"/>
        <rFont val="돋움"/>
        <family val="3"/>
        <charset val="129"/>
      </rPr>
      <t>훈련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참여율</t>
    </r>
    <phoneticPr fontId="2" type="noConversion"/>
  </si>
  <si>
    <t>연령별</t>
    <phoneticPr fontId="5" type="noConversion"/>
  </si>
  <si>
    <t>모르겠음</t>
  </si>
  <si>
    <t>전혀효과없음</t>
  </si>
  <si>
    <t>별로효과없음</t>
  </si>
  <si>
    <t>보통</t>
  </si>
  <si>
    <t>약간효과있음</t>
  </si>
  <si>
    <t>매우효과있음</t>
  </si>
  <si>
    <t>30~39세</t>
  </si>
  <si>
    <t>19~29세</t>
  </si>
  <si>
    <t>평균 (점)</t>
  </si>
  <si>
    <t>⑩ 매우 가치 있다 (%)</t>
  </si>
  <si>
    <t>⑨ (%)</t>
  </si>
  <si>
    <t>⑧ (%)</t>
  </si>
  <si>
    <t>⑦ (%)</t>
  </si>
  <si>
    <t>⑥ (%)</t>
  </si>
  <si>
    <t>⑤ 보통 (%)</t>
  </si>
  <si>
    <t>④ (%)</t>
  </si>
  <si>
    <t>③ (%)</t>
  </si>
  <si>
    <t>② (%)</t>
  </si>
  <si>
    <t>① (%)</t>
  </si>
  <si>
    <t>ⓞ 전혀 가치 없다 (%)</t>
  </si>
  <si>
    <t>갖추었다고 생각하는 미래 실현 요소-좋은 사람들을 아는 것</t>
    <phoneticPr fontId="2" type="noConversion"/>
  </si>
  <si>
    <t>대학(교)이상 재학생</t>
  </si>
  <si>
    <t>초·중·고등학교 재학생</t>
  </si>
  <si>
    <t>전체</t>
  </si>
  <si>
    <t>기대 교육 수준-대학원(박사)</t>
  </si>
  <si>
    <t>기대 교육 수준-대학원(석사)</t>
  </si>
  <si>
    <t>기대 교육 수준-대학교(4년제 이상)</t>
  </si>
  <si>
    <t>기대 교육 수준-대학(교)(4년제미만)</t>
  </si>
  <si>
    <t>기대 교육 수준-고등학교 이하</t>
  </si>
  <si>
    <t>특성별(1)</t>
  </si>
  <si>
    <t>13∼29세</t>
  </si>
  <si>
    <t>전혀 일치하지 않음</t>
  </si>
  <si>
    <t>일치하지 않는 편</t>
  </si>
  <si>
    <t>일치하는 편</t>
  </si>
  <si>
    <t>매우 일치</t>
  </si>
  <si>
    <r>
      <t>전체/</t>
    </r>
    <r>
      <rPr>
        <b/>
        <sz val="10"/>
        <color rgb="FFFF0000"/>
        <rFont val="돋움"/>
        <family val="3"/>
        <charset val="129"/>
      </rPr>
      <t>29세 이하</t>
    </r>
    <r>
      <rPr>
        <sz val="10"/>
        <color rgb="FF000000"/>
        <rFont val="돋움"/>
        <family val="3"/>
        <charset val="129"/>
      </rPr>
      <t>/30대</t>
    </r>
    <phoneticPr fontId="2" type="noConversion"/>
  </si>
  <si>
    <t>(가구주 연령) 30-39세</t>
  </si>
  <si>
    <t>(가구주 연령) 29세 이하</t>
  </si>
  <si>
    <t>전가구 평균 (만원)</t>
  </si>
  <si>
    <t>가구특성별</t>
  </si>
  <si>
    <r>
      <t>전년 대비 증감율, 전체/</t>
    </r>
    <r>
      <rPr>
        <b/>
        <sz val="10"/>
        <color rgb="FFFF0000"/>
        <rFont val="돋움"/>
        <family val="3"/>
        <charset val="129"/>
      </rPr>
      <t>29세 이하</t>
    </r>
    <r>
      <rPr>
        <sz val="10"/>
        <color rgb="FF000000"/>
        <rFont val="돋움"/>
        <family val="3"/>
        <charset val="129"/>
      </rPr>
      <t>/30대</t>
    </r>
    <phoneticPr fontId="2" type="noConversion"/>
  </si>
  <si>
    <t>부채액 증감율(%)</t>
    <phoneticPr fontId="5" type="noConversion"/>
  </si>
  <si>
    <t>15-29세/20-34세/20-24세/25-29세</t>
    <phoneticPr fontId="2" type="noConversion"/>
  </si>
  <si>
    <r>
      <t xml:space="preserve">경제활동인구조사 </t>
    </r>
    <r>
      <rPr>
        <b/>
        <sz val="10"/>
        <color rgb="FFFF0000"/>
        <rFont val="돋움"/>
        <family val="3"/>
        <charset val="129"/>
      </rPr>
      <t>청년층 부가조사</t>
    </r>
    <phoneticPr fontId="2" type="noConversion"/>
  </si>
  <si>
    <r>
      <t xml:space="preserve">청년 이직 또는 구직 시 가장 큰 영향을 미치는 </t>
    </r>
    <r>
      <rPr>
        <b/>
        <sz val="10"/>
        <color rgb="FFFF0000"/>
        <rFont val="돋움"/>
        <family val="3"/>
        <charset val="129"/>
      </rPr>
      <t>요인</t>
    </r>
    <phoneticPr fontId="2" type="noConversion"/>
  </si>
  <si>
    <t>정규직</t>
  </si>
  <si>
    <t>공기업</t>
  </si>
  <si>
    <t>대기업</t>
  </si>
  <si>
    <t>복지수준</t>
  </si>
  <si>
    <t>스카우트 제의</t>
  </si>
  <si>
    <t>본인의 장기적 진로설계</t>
  </si>
  <si>
    <t>회사전망</t>
  </si>
  <si>
    <t>동료 또는 상사와의 관계</t>
  </si>
  <si>
    <t>휴일(주5일제)</t>
  </si>
  <si>
    <t>승진가능성</t>
  </si>
  <si>
    <t>고용안정성</t>
  </si>
  <si>
    <t>근로시간</t>
  </si>
  <si>
    <t>임금</t>
  </si>
  <si>
    <t>3순위</t>
  </si>
  <si>
    <t>2순위</t>
  </si>
  <si>
    <t>1순위</t>
  </si>
  <si>
    <t>2010-2016, 2018-2019</t>
    <phoneticPr fontId="2" type="noConversion"/>
  </si>
  <si>
    <t>30세~39세</t>
  </si>
  <si>
    <t>30세미만</t>
  </si>
  <si>
    <t>신설법인 비율(%)</t>
    <phoneticPr fontId="5" type="noConversion"/>
  </si>
  <si>
    <t>연령대별</t>
    <phoneticPr fontId="5" type="noConversion"/>
  </si>
  <si>
    <t>연령계층별</t>
  </si>
  <si>
    <t>복지시설(아동, 청소년, 여성, 장애인, 노숙인 등)</t>
  </si>
  <si>
    <t>일터의 일부 공간</t>
  </si>
  <si>
    <t>여관·여인숙</t>
  </si>
  <si>
    <t>고시원</t>
  </si>
  <si>
    <t>쪽방</t>
  </si>
  <si>
    <t>비숙박용 다중이용 업소(PC방·만화방·찜질방 등)</t>
  </si>
  <si>
    <t>거리 노숙</t>
  </si>
  <si>
    <t>예</t>
  </si>
  <si>
    <t>가족 간 사이가 좋지 않아서</t>
  </si>
  <si>
    <t>독립생활을 하고 싶어서</t>
  </si>
  <si>
    <t>부모로부터 독립할 경제적 여건을 갖추어서</t>
  </si>
  <si>
    <t>결혼 또는 동거할 예정이어서</t>
  </si>
  <si>
    <t>직장, 학교, 학원 등이 통학·통근하기에 멀어서</t>
  </si>
  <si>
    <t>특별한 이유 없음</t>
  </si>
  <si>
    <t>자녀를 양육하는 데에 부모님의 도움을 받고 싶어서</t>
  </si>
  <si>
    <t>생계, 가사 등을 도와야 하거나 돌봄이 필요한 가구원이 있어서</t>
  </si>
  <si>
    <t>독립할 경제적 여건을 갖추지 못해서</t>
  </si>
  <si>
    <t>직장, 학교, 학원 등이 통학·통근하기에 가까워서</t>
  </si>
  <si>
    <r>
      <rPr>
        <b/>
        <sz val="10"/>
        <color rgb="FFFF0000"/>
        <rFont val="돋움"/>
        <family val="3"/>
        <charset val="129"/>
      </rPr>
      <t>2015</t>
    </r>
    <r>
      <rPr>
        <sz val="10"/>
        <color rgb="FF000000"/>
        <rFont val="돋움"/>
        <family val="3"/>
        <charset val="129"/>
      </rPr>
      <t>-2024</t>
    </r>
    <phoneticPr fontId="2" type="noConversion"/>
  </si>
  <si>
    <t>⑩ 매우 자유롭다 (%)</t>
  </si>
  <si>
    <t>ⓞ 전혀 자유롭지 않다 (%)</t>
  </si>
  <si>
    <r>
      <t>많이+약간 좋아짐, 전체/19-29세/30-</t>
    </r>
    <r>
      <rPr>
        <b/>
        <sz val="10"/>
        <color rgb="FFFF0000"/>
        <rFont val="돋움"/>
        <family val="3"/>
        <charset val="129"/>
      </rPr>
      <t>3</t>
    </r>
    <r>
      <rPr>
        <sz val="10"/>
        <color rgb="FF000000"/>
        <rFont val="돋움"/>
        <family val="3"/>
        <charset val="129"/>
      </rPr>
      <t>9세</t>
    </r>
    <phoneticPr fontId="2" type="noConversion"/>
  </si>
  <si>
    <r>
      <t>매우+약간 부담, 전체/19-29세/30-</t>
    </r>
    <r>
      <rPr>
        <b/>
        <sz val="10"/>
        <color rgb="FFFF0000"/>
        <rFont val="돋움"/>
        <family val="3"/>
        <charset val="129"/>
      </rPr>
      <t>3</t>
    </r>
    <r>
      <rPr>
        <sz val="10"/>
        <color rgb="FF000000"/>
        <rFont val="돋움"/>
        <family val="3"/>
        <charset val="129"/>
      </rPr>
      <t>9세</t>
    </r>
    <phoneticPr fontId="2" type="noConversion"/>
  </si>
  <si>
    <t>19∼29세</t>
  </si>
  <si>
    <t>전체</t>
    <phoneticPr fontId="5" type="noConversion"/>
  </si>
  <si>
    <t>임신이나 출산 때문에</t>
  </si>
  <si>
    <t>장애가 있거나 몸이 불편해서</t>
  </si>
  <si>
    <t>인간관계가 잘되지 않아서</t>
  </si>
  <si>
    <t>취업이 잘되지 않아서</t>
  </si>
  <si>
    <t>대학 진학의 실패로</t>
  </si>
  <si>
    <t>학업의 중단으로</t>
  </si>
  <si>
    <t>7년 이상</t>
  </si>
  <si>
    <t>5년 이상~7년 미만</t>
  </si>
  <si>
    <t>3년 이상~5년 미만</t>
  </si>
  <si>
    <t>1년 이상~3년 미만</t>
  </si>
  <si>
    <t>6개월 이상~1년 미만</t>
  </si>
  <si>
    <t>6개월 미만</t>
  </si>
  <si>
    <t>수급 경험 없음</t>
  </si>
  <si>
    <t>과거에 수급하였으나 현재는 수급하지 않음</t>
  </si>
  <si>
    <t>현재 수급 중</t>
  </si>
  <si>
    <r>
      <t>2010-202</t>
    </r>
    <r>
      <rPr>
        <b/>
        <sz val="10"/>
        <color rgb="FFFF0000"/>
        <rFont val="돋움"/>
        <family val="3"/>
        <charset val="129"/>
      </rPr>
      <t>3</t>
    </r>
    <phoneticPr fontId="2" type="noConversion"/>
  </si>
  <si>
    <t>30-39세</t>
  </si>
  <si>
    <t>19-29세</t>
  </si>
  <si>
    <t>연령별1</t>
  </si>
  <si>
    <t>19세이상(표준화)</t>
  </si>
  <si>
    <t>19세이상</t>
  </si>
  <si>
    <t>분율 (%)</t>
  </si>
  <si>
    <t>2014-2023</t>
    <phoneticPr fontId="2" type="noConversion"/>
  </si>
  <si>
    <r>
      <rPr>
        <sz val="10"/>
        <color rgb="FF000000"/>
        <rFont val="돋움"/>
        <family val="3"/>
        <charset val="129"/>
      </rPr>
      <t>청년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스</t>
    </r>
    <r>
      <rPr>
        <b/>
        <sz val="10"/>
        <color rgb="FFFF0000"/>
        <rFont val="돋움"/>
        <family val="3"/>
        <charset val="129"/>
      </rPr>
      <t>트</t>
    </r>
    <r>
      <rPr>
        <sz val="10"/>
        <color rgb="FF000000"/>
        <rFont val="돋움"/>
        <family val="3"/>
        <charset val="129"/>
      </rPr>
      <t>레스비율</t>
    </r>
    <phoneticPr fontId="2" type="noConversion"/>
  </si>
  <si>
    <r>
      <t>전체/</t>
    </r>
    <r>
      <rPr>
        <b/>
        <sz val="10"/>
        <color rgb="FFFF0000"/>
        <rFont val="돋움"/>
        <family val="3"/>
        <charset val="129"/>
      </rPr>
      <t>20대/30대</t>
    </r>
    <phoneticPr fontId="2" type="noConversion"/>
  </si>
  <si>
    <t>2022.1/4-2024.4/4</t>
    <phoneticPr fontId="2" type="noConversion"/>
  </si>
  <si>
    <t>30대</t>
  </si>
  <si>
    <t>20대</t>
  </si>
  <si>
    <t>월간 음주율</t>
    <phoneticPr fontId="5" type="noConversion"/>
  </si>
  <si>
    <t>연간 음주율</t>
    <phoneticPr fontId="5" type="noConversion"/>
  </si>
  <si>
    <t>아니오</t>
  </si>
  <si>
    <r>
      <t>전체/15-19세/</t>
    </r>
    <r>
      <rPr>
        <b/>
        <sz val="10"/>
        <color rgb="FFFF0000"/>
        <rFont val="돋움"/>
        <family val="3"/>
        <charset val="129"/>
      </rPr>
      <t>20대/30대</t>
    </r>
    <phoneticPr fontId="2" type="noConversion"/>
  </si>
  <si>
    <t>15~19세</t>
  </si>
  <si>
    <t>통계분류(2)</t>
  </si>
  <si>
    <t>통계분류</t>
    <phoneticPr fontId="5" type="noConversion"/>
  </si>
  <si>
    <t>평균</t>
  </si>
  <si>
    <t>7~9만원</t>
  </si>
  <si>
    <t>5~7만원</t>
  </si>
  <si>
    <t>3~5만원</t>
  </si>
  <si>
    <t>3만원 미만</t>
  </si>
  <si>
    <t>평균(점/7점)</t>
  </si>
  <si>
    <t>매우 만족한다</t>
  </si>
  <si>
    <t>만족한다</t>
  </si>
  <si>
    <t>다소 만족한다</t>
  </si>
  <si>
    <t>보통이다</t>
  </si>
  <si>
    <t>다소 만족하지 않는다</t>
  </si>
  <si>
    <t>만족하지 않는다</t>
  </si>
  <si>
    <t>전혀 만족하지 않는다</t>
  </si>
  <si>
    <t>평균(점/7점)</t>
    <phoneticPr fontId="5" type="noConversion"/>
  </si>
  <si>
    <t>⑩ 매우 만족한다 (%)</t>
  </si>
  <si>
    <t>ⓞ 전혀 만족하지 않는다 (%)</t>
  </si>
  <si>
    <r>
      <t>전체/13-</t>
    </r>
    <r>
      <rPr>
        <b/>
        <sz val="10"/>
        <color rgb="FFFF0000"/>
        <rFont val="돋움"/>
        <family val="3"/>
        <charset val="129"/>
      </rPr>
      <t>19세/20-29세/30-39세</t>
    </r>
    <phoneticPr fontId="2" type="noConversion"/>
  </si>
  <si>
    <t>0.0</t>
  </si>
  <si>
    <t>0.1</t>
  </si>
  <si>
    <t>정부·사회</t>
  </si>
  <si>
    <t>가족,정부,사회가 함께</t>
  </si>
  <si>
    <t>가족</t>
  </si>
  <si>
    <t>부모 스스로 해결</t>
  </si>
  <si>
    <t>- 자식 중 능력있는 자</t>
  </si>
  <si>
    <t>- 모든 자녀(아들과 딸)</t>
  </si>
  <si>
    <t>- 딸 또는 사위</t>
  </si>
  <si>
    <t>- 아들(장남 포함) 또는 며느리</t>
  </si>
  <si>
    <t>- 장남 또는 맏며느리</t>
  </si>
  <si>
    <t>소계</t>
  </si>
  <si>
    <t>④ 매우 믿는다 (%)</t>
  </si>
  <si>
    <t>③ 약간 믿는다 (%)</t>
  </si>
  <si>
    <t>② 별로 믿지 않는다 (%)</t>
  </si>
  <si>
    <t>① 전혀 믿지 않는다 (%)</t>
  </si>
  <si>
    <r>
      <rPr>
        <b/>
        <sz val="10"/>
        <color rgb="FFFF0000"/>
        <rFont val="돋움"/>
        <family val="3"/>
        <charset val="129"/>
      </rPr>
      <t>2022</t>
    </r>
    <r>
      <rPr>
        <sz val="10"/>
        <color rgb="FF000000"/>
        <rFont val="돋움"/>
        <family val="3"/>
        <charset val="129"/>
      </rPr>
      <t>-2024</t>
    </r>
    <phoneticPr fontId="2" type="noConversion"/>
  </si>
  <si>
    <t>상층</t>
  </si>
  <si>
    <t>중상층</t>
  </si>
  <si>
    <t>중간층</t>
  </si>
  <si>
    <t>중하층</t>
  </si>
  <si>
    <t>하층</t>
  </si>
  <si>
    <r>
      <rPr>
        <b/>
        <sz val="10"/>
        <color rgb="FFFF0000"/>
        <rFont val="돋움"/>
        <family val="3"/>
        <charset val="129"/>
      </rPr>
      <t>2019</t>
    </r>
    <r>
      <rPr>
        <sz val="10"/>
        <color rgb="FF000000"/>
        <rFont val="돋움"/>
        <family val="3"/>
        <charset val="129"/>
      </rPr>
      <t>-2023</t>
    </r>
    <phoneticPr fontId="2" type="noConversion"/>
  </si>
  <si>
    <r>
      <t>2010</t>
    </r>
    <r>
      <rPr>
        <b/>
        <sz val="10"/>
        <color rgb="FFFF0000"/>
        <rFont val="돋움"/>
        <family val="3"/>
        <charset val="129"/>
      </rPr>
      <t>.05</t>
    </r>
    <r>
      <rPr>
        <sz val="10"/>
        <color rgb="FF000000"/>
        <rFont val="돋움"/>
        <family val="3"/>
        <charset val="129"/>
      </rPr>
      <t>-2024</t>
    </r>
    <r>
      <rPr>
        <b/>
        <sz val="10"/>
        <color rgb="FFFF0000"/>
        <rFont val="돋움"/>
        <family val="3"/>
        <charset val="129"/>
      </rPr>
      <t>.05</t>
    </r>
    <phoneticPr fontId="2" type="noConversion"/>
  </si>
  <si>
    <t>30 - 34세</t>
    <phoneticPr fontId="5" type="noConversion"/>
  </si>
  <si>
    <t>25 - 29세</t>
    <phoneticPr fontId="5" type="noConversion"/>
  </si>
  <si>
    <t>20 - 24세</t>
    <phoneticPr fontId="5" type="noConversion"/>
  </si>
  <si>
    <t>20 - 34세</t>
    <phoneticPr fontId="5" type="noConversion"/>
  </si>
  <si>
    <t>15 - 29세</t>
  </si>
  <si>
    <r>
      <t>전체/</t>
    </r>
    <r>
      <rPr>
        <b/>
        <sz val="10"/>
        <color rgb="FFFF0000"/>
        <rFont val="돋움"/>
        <family val="3"/>
        <charset val="129"/>
      </rPr>
      <t>18</t>
    </r>
    <r>
      <rPr>
        <sz val="10"/>
        <color rgb="FF000000"/>
        <rFont val="돋움"/>
        <family val="3"/>
        <charset val="129"/>
      </rPr>
      <t>-29세/30-39세</t>
    </r>
    <phoneticPr fontId="2" type="noConversion"/>
  </si>
  <si>
    <t>18~29세</t>
  </si>
  <si>
    <t>유병률 (%)</t>
  </si>
  <si>
    <t>정신건강실태조사</t>
    <phoneticPr fontId="2" type="noConversion"/>
  </si>
  <si>
    <t>④ 매우 공정하다 (%)</t>
  </si>
  <si>
    <t>③ 약간 공정하다 (%)</t>
  </si>
  <si>
    <t>② 별로 공정하지 않다 (%)</t>
  </si>
  <si>
    <t>① 전혀 공정하지 않다 (%)</t>
  </si>
  <si>
    <t>13∼18세</t>
  </si>
  <si>
    <t>몸이 아파 집안일을 부탁할 경우 도움을 받을 수 있는 인원(평균) (명)</t>
  </si>
  <si>
    <t>몸이 아파 집안일을 부탁할 경우 - 도움을 받을 수 있는 사람 없음</t>
  </si>
  <si>
    <t>몸이 아파 집안일을 부탁할 경우 - 도움을 받을 수 있는 사람 있음</t>
  </si>
  <si>
    <t>낙심하거나 우울해서 이야기 상대가 필요한 경우 도움을 받을 수 있는 인원(평균) (명)</t>
  </si>
  <si>
    <t>낙심하거나 우울해서 이야기 상대가 필요한 경우 - 도움을 받을 수 있는 사람 없음</t>
  </si>
  <si>
    <t>낙심하거나 우울해서 이야기 상대가 필요한 경우 - 도움을 받을 수 있는 사람 있음</t>
  </si>
  <si>
    <r>
      <t>긴급상</t>
    </r>
    <r>
      <rPr>
        <b/>
        <sz val="10"/>
        <color rgb="FFFF0000"/>
        <rFont val="돋움"/>
        <family val="3"/>
        <charset val="129"/>
      </rPr>
      <t>황</t>
    </r>
    <r>
      <rPr>
        <sz val="10"/>
        <color rgb="FF000000"/>
        <rFont val="돋움"/>
        <family val="3"/>
        <charset val="129"/>
      </rPr>
      <t>시 도움을 받을 수 있는 비율-낙심</t>
    </r>
    <r>
      <rPr>
        <b/>
        <sz val="10"/>
        <color rgb="FFFF0000"/>
        <rFont val="돋움"/>
        <family val="3"/>
        <charset val="129"/>
      </rPr>
      <t>,</t>
    </r>
    <r>
      <rPr>
        <sz val="10"/>
        <color rgb="FF000000"/>
        <rFont val="돋움"/>
        <family val="3"/>
        <charset val="129"/>
      </rPr>
      <t>우울</t>
    </r>
    <phoneticPr fontId="2" type="noConversion"/>
  </si>
  <si>
    <r>
      <t>긴급상</t>
    </r>
    <r>
      <rPr>
        <b/>
        <sz val="10"/>
        <color rgb="FFFF0000"/>
        <rFont val="돋움"/>
        <family val="3"/>
        <charset val="129"/>
      </rPr>
      <t>황</t>
    </r>
    <r>
      <rPr>
        <sz val="10"/>
        <color rgb="FF000000"/>
        <rFont val="돋움"/>
        <family val="3"/>
        <charset val="129"/>
      </rPr>
      <t>시 도움을 받을 수 있는 비율-질병</t>
    </r>
    <phoneticPr fontId="2" type="noConversion"/>
  </si>
  <si>
    <r>
      <t>긴급상</t>
    </r>
    <r>
      <rPr>
        <b/>
        <sz val="10"/>
        <color rgb="FFFF0000"/>
        <rFont val="돋움"/>
        <family val="3"/>
        <charset val="129"/>
      </rPr>
      <t>황</t>
    </r>
    <r>
      <rPr>
        <sz val="10"/>
        <color rgb="FF000000"/>
        <rFont val="돋움"/>
        <family val="3"/>
        <charset val="129"/>
      </rPr>
      <t>시 도움을 받을 수 있는 비율-돈</t>
    </r>
    <phoneticPr fontId="2" type="noConversion"/>
  </si>
  <si>
    <t>9시간 이상</t>
  </si>
  <si>
    <t>7~9시간 미만</t>
  </si>
  <si>
    <t>5~7시간 미만</t>
  </si>
  <si>
    <t>3~5시간 미만</t>
  </si>
  <si>
    <t>3시간 미만</t>
  </si>
  <si>
    <t>15만원이상</t>
  </si>
  <si>
    <t>9-15만원</t>
  </si>
  <si>
    <r>
      <t>201</t>
    </r>
    <r>
      <rPr>
        <b/>
        <sz val="10"/>
        <color rgb="FFFF0000"/>
        <rFont val="돋움"/>
        <family val="3"/>
        <charset val="129"/>
      </rPr>
      <t>6</t>
    </r>
    <r>
      <rPr>
        <sz val="10"/>
        <color rgb="FF000000"/>
        <rFont val="돋움"/>
        <family val="3"/>
        <charset val="129"/>
      </rPr>
      <t>-2024</t>
    </r>
    <phoneticPr fontId="2" type="noConversion"/>
  </si>
  <si>
    <r>
      <t>201</t>
    </r>
    <r>
      <rPr>
        <b/>
        <sz val="10"/>
        <color rgb="FFFF0000"/>
        <rFont val="돋움"/>
        <family val="3"/>
        <charset val="129"/>
      </rPr>
      <t>1</t>
    </r>
    <r>
      <rPr>
        <sz val="10"/>
        <color rgb="FF000000"/>
        <rFont val="돋움"/>
        <family val="3"/>
        <charset val="129"/>
      </rPr>
      <t>-202</t>
    </r>
    <r>
      <rPr>
        <b/>
        <sz val="10"/>
        <color rgb="FFFF0000"/>
        <rFont val="돋움"/>
        <family val="3"/>
        <charset val="129"/>
      </rPr>
      <t>3</t>
    </r>
    <phoneticPr fontId="2" type="noConversion"/>
  </si>
  <si>
    <r>
      <rPr>
        <sz val="10"/>
        <rFont val="돋움"/>
        <family val="3"/>
        <charset val="129"/>
      </rPr>
      <t>전체/</t>
    </r>
    <r>
      <rPr>
        <b/>
        <sz val="10"/>
        <color rgb="FFFF0000"/>
        <rFont val="돋움"/>
        <family val="3"/>
        <charset val="129"/>
      </rPr>
      <t>13-19세/20-29세/30-39세</t>
    </r>
    <phoneticPr fontId="2" type="noConversion"/>
  </si>
  <si>
    <r>
      <rPr>
        <sz val="10"/>
        <rFont val="돋움"/>
        <family val="3"/>
        <charset val="129"/>
      </rPr>
      <t>전체</t>
    </r>
    <r>
      <rPr>
        <sz val="10"/>
        <rFont val="Arial"/>
        <family val="2"/>
      </rPr>
      <t>/</t>
    </r>
    <r>
      <rPr>
        <b/>
        <sz val="10"/>
        <color rgb="FFFF0000"/>
        <rFont val="맑은 고딕"/>
        <family val="2"/>
        <charset val="129"/>
      </rPr>
      <t>초중고등학교 재학생/대학(교)이상 재학생</t>
    </r>
    <phoneticPr fontId="2" type="noConversion"/>
  </si>
  <si>
    <t>연령별</t>
    <phoneticPr fontId="2" type="noConversion"/>
  </si>
  <si>
    <t>연령별</t>
    <phoneticPr fontId="2" type="noConversion"/>
  </si>
  <si>
    <r>
      <t>2010-</t>
    </r>
    <r>
      <rPr>
        <b/>
        <sz val="10"/>
        <color rgb="FFFF0000"/>
        <rFont val="돋움"/>
        <family val="3"/>
        <charset val="129"/>
      </rPr>
      <t>2023</t>
    </r>
    <phoneticPr fontId="2" type="noConversion"/>
  </si>
  <si>
    <r>
      <rPr>
        <sz val="10"/>
        <color rgb="FF000000"/>
        <rFont val="돋움"/>
        <family val="3"/>
        <charset val="129"/>
      </rPr>
      <t>고등교육기관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졸업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유예</t>
    </r>
    <r>
      <rPr>
        <b/>
        <sz val="10"/>
        <color rgb="FFFF0000"/>
        <rFont val="돋움"/>
        <family val="3"/>
        <charset val="129"/>
      </rPr>
      <t>자</t>
    </r>
    <phoneticPr fontId="2" type="noConversion"/>
  </si>
  <si>
    <r>
      <rPr>
        <b/>
        <sz val="10"/>
        <color rgb="FFFF0000"/>
        <rFont val="돋움"/>
        <family val="3"/>
        <charset val="129"/>
      </rPr>
      <t>2019</t>
    </r>
    <r>
      <rPr>
        <sz val="10"/>
        <color rgb="FF000000"/>
        <rFont val="돋움"/>
        <family val="3"/>
        <charset val="129"/>
      </rPr>
      <t>-2024</t>
    </r>
    <phoneticPr fontId="2" type="noConversion"/>
  </si>
  <si>
    <t>19-24세</t>
  </si>
  <si>
    <t>전체(19-34세)</t>
  </si>
  <si>
    <t>구분</t>
    <phoneticPr fontId="15" type="noConversion"/>
  </si>
  <si>
    <t>일반대학원</t>
    <phoneticPr fontId="2" type="noConversion"/>
  </si>
  <si>
    <t>전문대학</t>
    <phoneticPr fontId="2" type="noConversion"/>
  </si>
  <si>
    <t>일반대학</t>
    <phoneticPr fontId="2" type="noConversion"/>
  </si>
  <si>
    <t>고등교육기관 전체</t>
    <phoneticPr fontId="2" type="noConversion"/>
  </si>
  <si>
    <t>구분</t>
    <phoneticPr fontId="2" type="noConversion"/>
  </si>
  <si>
    <t>일반대학원</t>
    <phoneticPr fontId="15" type="noConversion"/>
  </si>
  <si>
    <t>전문대학</t>
    <phoneticPr fontId="15" type="noConversion"/>
  </si>
  <si>
    <t>일반대학</t>
    <phoneticPr fontId="15" type="noConversion"/>
  </si>
  <si>
    <t>고등교육기관 전체</t>
    <phoneticPr fontId="15" type="noConversion"/>
  </si>
  <si>
    <t>2016년</t>
    <phoneticPr fontId="15" type="noConversion"/>
  </si>
  <si>
    <t>구분</t>
  </si>
  <si>
    <t>학교유형별</t>
    <phoneticPr fontId="2" type="noConversion"/>
  </si>
  <si>
    <t>전 체</t>
  </si>
  <si>
    <t>특성화고</t>
  </si>
  <si>
    <t>마이스터고</t>
  </si>
  <si>
    <t>일반고 직업반</t>
  </si>
  <si>
    <t>청년 1인가구</t>
    <phoneticPr fontId="15" type="noConversion"/>
  </si>
  <si>
    <t>청년가구주 가구</t>
    <phoneticPr fontId="15" type="noConversion"/>
  </si>
  <si>
    <t>전체가구</t>
    <phoneticPr fontId="15" type="noConversion"/>
  </si>
  <si>
    <t>가처분소득</t>
    <phoneticPr fontId="15" type="noConversion"/>
  </si>
  <si>
    <t>시장소득</t>
    <phoneticPr fontId="15" type="noConversion"/>
  </si>
  <si>
    <t>2023년</t>
    <phoneticPr fontId="15" type="noConversion"/>
  </si>
  <si>
    <t>2022년</t>
    <phoneticPr fontId="15" type="noConversion"/>
  </si>
  <si>
    <t>2021년</t>
    <phoneticPr fontId="15" type="noConversion"/>
  </si>
  <si>
    <t>2020년</t>
    <phoneticPr fontId="15" type="noConversion"/>
  </si>
  <si>
    <t>2019년</t>
    <phoneticPr fontId="15" type="noConversion"/>
  </si>
  <si>
    <t>2018년</t>
    <phoneticPr fontId="15" type="noConversion"/>
  </si>
  <si>
    <t>2017년</t>
    <phoneticPr fontId="15" type="noConversion"/>
  </si>
  <si>
    <t>가구유형</t>
    <phoneticPr fontId="15" type="noConversion"/>
  </si>
  <si>
    <t>비율(%)</t>
    <phoneticPr fontId="2" type="noConversion"/>
  </si>
  <si>
    <t>인원수(명)</t>
    <phoneticPr fontId="2" type="noConversion"/>
  </si>
  <si>
    <t>연령대</t>
    <phoneticPr fontId="2" type="noConversion"/>
  </si>
  <si>
    <t>고등교육기관</t>
    <phoneticPr fontId="15" type="noConversion"/>
  </si>
  <si>
    <t>대학과정</t>
    <phoneticPr fontId="15" type="noConversion"/>
  </si>
  <si>
    <t>전문대학과정</t>
    <phoneticPr fontId="15" type="noConversion"/>
  </si>
  <si>
    <t>20-34세</t>
    <phoneticPr fontId="15" type="noConversion"/>
  </si>
  <si>
    <t>15-29세</t>
    <phoneticPr fontId="15" type="noConversion"/>
  </si>
  <si>
    <t>중소기업</t>
    <phoneticPr fontId="15" type="noConversion"/>
  </si>
  <si>
    <t>대기업</t>
    <phoneticPr fontId="15" type="noConversion"/>
  </si>
  <si>
    <t>전체</t>
    <phoneticPr fontId="15" type="noConversion"/>
  </si>
  <si>
    <t>주택이외 거처</t>
  </si>
  <si>
    <t>오피스텔</t>
  </si>
  <si>
    <t>비거주용 건물</t>
  </si>
  <si>
    <t>연립·다세대</t>
  </si>
  <si>
    <t>아파트</t>
  </si>
  <si>
    <t>단독·다가구</t>
  </si>
  <si>
    <t>청년단독</t>
    <phoneticPr fontId="15" type="noConversion"/>
  </si>
  <si>
    <t>비수도권</t>
    <phoneticPr fontId="15" type="noConversion"/>
  </si>
  <si>
    <t>수도권</t>
    <phoneticPr fontId="15" type="noConversion"/>
  </si>
  <si>
    <t>청년가구</t>
  </si>
  <si>
    <t>전체가구</t>
  </si>
  <si>
    <t>주택유형</t>
    <phoneticPr fontId="15" type="noConversion"/>
  </si>
  <si>
    <t xml:space="preserve"> - 청년단독</t>
    <phoneticPr fontId="15" type="noConversion"/>
  </si>
  <si>
    <t xml:space="preserve"> - 비수도권</t>
    <phoneticPr fontId="15" type="noConversion"/>
  </si>
  <si>
    <t xml:space="preserve"> - 수도권</t>
    <phoneticPr fontId="15" type="noConversion"/>
  </si>
  <si>
    <t>보증금 없는 월세</t>
  </si>
  <si>
    <t>보증부 월세</t>
  </si>
  <si>
    <t>거주점유형태</t>
    <phoneticPr fontId="15" type="noConversion"/>
  </si>
  <si>
    <t>-</t>
    <phoneticPr fontId="15" type="noConversion"/>
  </si>
  <si>
    <t>사립</t>
    <phoneticPr fontId="15" type="noConversion"/>
  </si>
  <si>
    <t>국공립</t>
    <phoneticPr fontId="15" type="noConversion"/>
  </si>
  <si>
    <t>일반 및 교육대학</t>
    <phoneticPr fontId="15" type="noConversion"/>
  </si>
  <si>
    <t xml:space="preserve"> - 30-34세</t>
    <phoneticPr fontId="15" type="noConversion"/>
  </si>
  <si>
    <t xml:space="preserve"> - 25-29세</t>
    <phoneticPr fontId="15" type="noConversion"/>
  </si>
  <si>
    <t xml:space="preserve"> - 19-24세</t>
    <phoneticPr fontId="15" type="noConversion"/>
  </si>
  <si>
    <t>19-34세</t>
  </si>
  <si>
    <t>가처분소득</t>
  </si>
  <si>
    <t>시장소득</t>
  </si>
  <si>
    <t>한부모 가구(%)</t>
    <phoneticPr fontId="5" type="noConversion"/>
  </si>
  <si>
    <t>30대 후반</t>
  </si>
  <si>
    <t>30대 전반</t>
  </si>
  <si>
    <t>20대 후반</t>
  </si>
  <si>
    <t>20대 전반</t>
  </si>
  <si>
    <t>연령별</t>
    <phoneticPr fontId="15" type="noConversion"/>
  </si>
  <si>
    <r>
      <t>2016-</t>
    </r>
    <r>
      <rPr>
        <b/>
        <sz val="10"/>
        <color rgb="FFFF0000"/>
        <rFont val="돋움"/>
        <family val="3"/>
        <charset val="129"/>
      </rPr>
      <t>2021</t>
    </r>
    <phoneticPr fontId="2" type="noConversion"/>
  </si>
  <si>
    <r>
      <t>19-34세/</t>
    </r>
    <r>
      <rPr>
        <b/>
        <sz val="10"/>
        <color rgb="FFFF0000"/>
        <rFont val="돋움"/>
        <family val="3"/>
        <charset val="129"/>
      </rPr>
      <t>19</t>
    </r>
    <r>
      <rPr>
        <sz val="10"/>
        <color rgb="FF000000"/>
        <rFont val="돋움"/>
        <family val="3"/>
        <charset val="129"/>
      </rPr>
      <t>-24세/25-29세/30-34세</t>
    </r>
    <phoneticPr fontId="2" type="noConversion"/>
  </si>
  <si>
    <r>
      <rPr>
        <b/>
        <sz val="10"/>
        <color rgb="FFFF0000"/>
        <rFont val="돋움"/>
        <family val="3"/>
        <charset val="129"/>
      </rPr>
      <t>19</t>
    </r>
    <r>
      <rPr>
        <sz val="10"/>
        <color rgb="FF000000"/>
        <rFont val="돋움"/>
        <family val="3"/>
        <charset val="129"/>
      </rPr>
      <t>-34세/</t>
    </r>
    <r>
      <rPr>
        <b/>
        <sz val="10"/>
        <color rgb="FFFF0000"/>
        <rFont val="돋움"/>
        <family val="3"/>
        <charset val="129"/>
      </rPr>
      <t>19</t>
    </r>
    <r>
      <rPr>
        <sz val="10"/>
        <color rgb="FF000000"/>
        <rFont val="돋움"/>
        <family val="3"/>
        <charset val="129"/>
      </rPr>
      <t>-24세/25-29세/30-34세</t>
    </r>
    <phoneticPr fontId="2" type="noConversion"/>
  </si>
  <si>
    <t>전체/일반고/특수목적고/특성화고/자율고/ (2010) 일반계고/전문계고</t>
    <phoneticPr fontId="2" type="noConversion"/>
  </si>
  <si>
    <t>고등교육기관 전체/일반대학/전문대학/일반대학원</t>
    <phoneticPr fontId="2" type="noConversion"/>
  </si>
  <si>
    <r>
      <t>2016-</t>
    </r>
    <r>
      <rPr>
        <b/>
        <sz val="10"/>
        <color rgb="FFFF0000"/>
        <rFont val="돋움"/>
        <family val="3"/>
        <charset val="129"/>
      </rPr>
      <t>2022</t>
    </r>
    <phoneticPr fontId="2" type="noConversion"/>
  </si>
  <si>
    <t>고등교육기관 전체/일반대학/전문대학/일반대학원</t>
  </si>
  <si>
    <t>전체/특성화고/마이스터고/일반고 직업반</t>
    <phoneticPr fontId="2" type="noConversion"/>
  </si>
  <si>
    <r>
      <rPr>
        <b/>
        <sz val="10"/>
        <color rgb="FFFF0000"/>
        <rFont val="돋움"/>
        <family val="3"/>
        <charset val="129"/>
      </rPr>
      <t>전체/</t>
    </r>
    <r>
      <rPr>
        <sz val="10"/>
        <color rgb="FF000000"/>
        <rFont val="돋움"/>
        <family val="3"/>
        <charset val="129"/>
      </rPr>
      <t>특성화고/마이스터고/일반고 직업반</t>
    </r>
    <phoneticPr fontId="2" type="noConversion"/>
  </si>
  <si>
    <t>한국경영자총협회</t>
    <phoneticPr fontId="2" type="noConversion"/>
  </si>
  <si>
    <r>
      <t>2013/</t>
    </r>
    <r>
      <rPr>
        <b/>
        <sz val="10"/>
        <color rgb="FFFF0000"/>
        <rFont val="Arial"/>
        <family val="2"/>
      </rPr>
      <t>2015/2017</t>
    </r>
    <phoneticPr fontId="2" type="noConversion"/>
  </si>
  <si>
    <r>
      <rPr>
        <b/>
        <sz val="10"/>
        <color rgb="FFFF0000"/>
        <rFont val="돋움"/>
        <family val="3"/>
        <charset val="129"/>
      </rPr>
      <t>전체</t>
    </r>
    <r>
      <rPr>
        <b/>
        <sz val="10"/>
        <color rgb="FFFF0000"/>
        <rFont val="Arial"/>
        <family val="2"/>
      </rPr>
      <t>/</t>
    </r>
    <r>
      <rPr>
        <sz val="10"/>
        <color rgb="FF000000"/>
        <rFont val="돋움"/>
        <family val="3"/>
        <charset val="129"/>
      </rPr>
      <t>대기업</t>
    </r>
    <r>
      <rPr>
        <sz val="10"/>
        <color rgb="FF000000"/>
        <rFont val="Arial"/>
        <family val="2"/>
      </rPr>
      <t>/</t>
    </r>
    <r>
      <rPr>
        <sz val="10"/>
        <color rgb="FF000000"/>
        <rFont val="돋움"/>
        <family val="3"/>
        <charset val="129"/>
      </rPr>
      <t>중소기업</t>
    </r>
    <phoneticPr fontId="2" type="noConversion"/>
  </si>
  <si>
    <r>
      <t>19세/</t>
    </r>
    <r>
      <rPr>
        <b/>
        <sz val="10"/>
        <color rgb="FFFF0000"/>
        <rFont val="돋움"/>
        <family val="3"/>
        <charset val="129"/>
      </rPr>
      <t>20대 전반/20대 후반/30대 전반/30대 후반</t>
    </r>
    <phoneticPr fontId="2" type="noConversion"/>
  </si>
  <si>
    <r>
      <t>2002-</t>
    </r>
    <r>
      <rPr>
        <b/>
        <sz val="10"/>
        <color rgb="FFFF0000"/>
        <rFont val="돋움"/>
        <family val="3"/>
        <charset val="129"/>
      </rPr>
      <t>2024</t>
    </r>
    <phoneticPr fontId="2" type="noConversion"/>
  </si>
  <si>
    <t>15-29세</t>
    <phoneticPr fontId="2" type="noConversion"/>
  </si>
  <si>
    <t>20-34세</t>
    <phoneticPr fontId="2" type="noConversion"/>
  </si>
  <si>
    <t>20-24세</t>
    <phoneticPr fontId="2" type="noConversion"/>
  </si>
  <si>
    <t>25-29세</t>
    <phoneticPr fontId="2" type="noConversion"/>
  </si>
  <si>
    <t>30-34세</t>
    <phoneticPr fontId="2" type="noConversion"/>
  </si>
  <si>
    <t>NO</t>
    <phoneticPr fontId="2" type="noConversion"/>
  </si>
  <si>
    <r>
      <rPr>
        <b/>
        <sz val="10"/>
        <color theme="0"/>
        <rFont val="돋움"/>
        <family val="3"/>
        <charset val="129"/>
      </rPr>
      <t>대분류</t>
    </r>
    <r>
      <rPr>
        <b/>
        <sz val="10"/>
        <color theme="0"/>
        <rFont val="Arial"/>
        <family val="2"/>
      </rPr>
      <t xml:space="preserve"> </t>
    </r>
    <phoneticPr fontId="2" type="noConversion"/>
  </si>
  <si>
    <r>
      <rPr>
        <b/>
        <sz val="10"/>
        <color theme="0"/>
        <rFont val="돋움"/>
        <family val="3"/>
        <charset val="129"/>
      </rPr>
      <t>소분류</t>
    </r>
    <r>
      <rPr>
        <b/>
        <sz val="10"/>
        <color theme="0"/>
        <rFont val="Arial"/>
        <family val="2"/>
      </rPr>
      <t xml:space="preserve"> </t>
    </r>
    <phoneticPr fontId="2" type="noConversion"/>
  </si>
  <si>
    <t>29세 이하</t>
    <phoneticPr fontId="2" type="noConversion"/>
  </si>
  <si>
    <t>30-39세</t>
    <phoneticPr fontId="2" type="noConversion"/>
  </si>
  <si>
    <t>일반고 작업반</t>
    <phoneticPr fontId="15" type="noConversion"/>
  </si>
  <si>
    <t>취업률(%)</t>
    <phoneticPr fontId="15" type="noConversion"/>
  </si>
  <si>
    <t>대학 유형(천원)</t>
    <phoneticPr fontId="15" type="noConversion"/>
  </si>
  <si>
    <t>전문대 전체</t>
  </si>
  <si>
    <t>대학 전체</t>
    <phoneticPr fontId="15" type="noConversion"/>
  </si>
  <si>
    <t xml:space="preserve"> - 국공립</t>
    <phoneticPr fontId="15" type="noConversion"/>
  </si>
  <si>
    <t xml:space="preserve"> - 사립</t>
    <phoneticPr fontId="15" type="noConversion"/>
  </si>
  <si>
    <r>
      <rPr>
        <sz val="10"/>
        <color rgb="FF000000"/>
        <rFont val="돋움"/>
        <family val="3"/>
        <charset val="129"/>
      </rPr>
      <t>대학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유형</t>
    </r>
    <r>
      <rPr>
        <sz val="10"/>
        <color rgb="FF000000"/>
        <rFont val="Arial"/>
        <family val="2"/>
      </rPr>
      <t>(%)</t>
    </r>
    <phoneticPr fontId="15" type="noConversion"/>
  </si>
  <si>
    <r>
      <t>2015-</t>
    </r>
    <r>
      <rPr>
        <b/>
        <sz val="10"/>
        <color rgb="FFFF0000"/>
        <rFont val="돋움"/>
        <family val="3"/>
        <charset val="129"/>
      </rPr>
      <t>2023</t>
    </r>
    <phoneticPr fontId="2" type="noConversion"/>
  </si>
  <si>
    <t>전체</t>
    <phoneticPr fontId="2" type="noConversion"/>
  </si>
  <si>
    <t>출처: 통계청 국가통계포털(https://kosis.kr). 주민등록인구현황.</t>
    <phoneticPr fontId="2" type="noConversion"/>
  </si>
  <si>
    <t>디자인: Column with Rotated Labels</t>
    <phoneticPr fontId="2" type="noConversion"/>
  </si>
  <si>
    <t>디자인: spline Graph</t>
    <phoneticPr fontId="2" type="noConversion"/>
  </si>
  <si>
    <t>디자인: Clustered Column Chart</t>
    <phoneticPr fontId="2" type="noConversion"/>
  </si>
  <si>
    <t>디자인: Clustered Column Chart(남자 파란계통, 여자 붉은계통)</t>
    <phoneticPr fontId="2" type="noConversion"/>
  </si>
  <si>
    <t>[그림 2] 성별 청년(19-34세) 인구수(명)</t>
    <phoneticPr fontId="2" type="noConversion"/>
  </si>
  <si>
    <t>[그림 3] 청년 인구 전망(명)</t>
    <phoneticPr fontId="2" type="noConversion"/>
  </si>
  <si>
    <t>출처: 통계청 국가통계포털(https://kosis.kr). 장래인구추계(중위가정).</t>
    <phoneticPr fontId="2" type="noConversion"/>
  </si>
  <si>
    <t>[그림 4] 전체 인구 대비 청년 인구 비중(%)</t>
    <phoneticPr fontId="2" type="noConversion"/>
  </si>
  <si>
    <t>[그림 6] 청년 체류외국인 수(명)</t>
    <phoneticPr fontId="2" type="noConversion"/>
  </si>
  <si>
    <t>출처: 통계청 국가통계포털(https://kosis.kr). 체류외국인통계.</t>
    <phoneticPr fontId="2" type="noConversion"/>
  </si>
  <si>
    <t>출처: 통계청 국가통계포털(https://kosis.kr). 인구동향조사.</t>
    <phoneticPr fontId="2" type="noConversion"/>
  </si>
  <si>
    <t>디자인: Spline Graph</t>
    <phoneticPr fontId="2" type="noConversion"/>
  </si>
  <si>
    <t>[그림 10] 결혼은 반드시 해야 한다는 응답 비율(%)</t>
    <phoneticPr fontId="2" type="noConversion"/>
  </si>
  <si>
    <t>전체 연령</t>
    <phoneticPr fontId="5" type="noConversion"/>
  </si>
  <si>
    <t>출처: 통계청 국가통계포털(https://kosis.kr). 사회조사.</t>
    <phoneticPr fontId="2" type="noConversion"/>
  </si>
  <si>
    <t>[그림 11] 출산연령(세)</t>
    <phoneticPr fontId="2" type="noConversion"/>
  </si>
  <si>
    <t>[그림 12] 자녀출산의향(%)</t>
    <phoneticPr fontId="2" type="noConversion"/>
  </si>
  <si>
    <t>출처: 통계청 국가통계포털(https://kosis.kr). 청년 삶 실태조사</t>
    <phoneticPr fontId="2" type="noConversion"/>
  </si>
  <si>
    <t>디자인: 100% Stacked Column Chart</t>
    <phoneticPr fontId="2" type="noConversion"/>
  </si>
  <si>
    <t>출처: 한국교육개발원 교육통계서비스(https://kess.kedi.re.kr). 교육통계연보</t>
    <phoneticPr fontId="2" type="noConversion"/>
  </si>
  <si>
    <t>출처: 통계청 국가통계포털(https://kosis.kr). 경제활동인구조사 청년층 부가조사.</t>
    <phoneticPr fontId="2" type="noConversion"/>
  </si>
  <si>
    <t>[그림 17] 청년(15-29세) 대학 휴학자 경험비율(%)</t>
    <phoneticPr fontId="2" type="noConversion"/>
  </si>
  <si>
    <t>출처: 한국교육개발원 교육통계서비스(https://kess.kedi.re.kr). 평생학습실태조사</t>
  </si>
  <si>
    <t>출처: 한국교육개발원 교육통계서비스(https://kess.kedi.re.kr). 평생학습실태조사</t>
    <phoneticPr fontId="2" type="noConversion"/>
  </si>
  <si>
    <t>2025.05</t>
  </si>
  <si>
    <t>19-24세</t>
    <phoneticPr fontId="2" type="noConversion"/>
  </si>
  <si>
    <r>
      <t>19-24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/25-29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/30-34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</t>
    </r>
    <r>
      <rPr>
        <b/>
        <sz val="10"/>
        <color rgb="FFFF0000"/>
        <rFont val="맑은 고딕"/>
        <family val="2"/>
        <charset val="129"/>
      </rPr>
      <t>청년전체(19-34세)</t>
    </r>
    <phoneticPr fontId="2" type="noConversion"/>
  </si>
  <si>
    <r>
      <rPr>
        <sz val="10"/>
        <rFont val="돋움"/>
        <family val="3"/>
        <charset val="129"/>
      </rPr>
      <t>갖춤</t>
    </r>
    <r>
      <rPr>
        <sz val="10"/>
        <rFont val="Arial"/>
        <family val="2"/>
      </rPr>
      <t>,</t>
    </r>
    <r>
      <rPr>
        <b/>
        <sz val="10"/>
        <color rgb="FFFF0000"/>
        <rFont val="Arial"/>
        <family val="2"/>
      </rPr>
      <t xml:space="preserve"> 19-24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/25-29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/30-34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/</t>
    </r>
    <r>
      <rPr>
        <b/>
        <sz val="10"/>
        <color rgb="FFFF0000"/>
        <rFont val="맑은 고딕"/>
        <family val="3"/>
        <charset val="129"/>
      </rPr>
      <t>청년전체</t>
    </r>
    <r>
      <rPr>
        <b/>
        <sz val="10"/>
        <color rgb="FFFF0000"/>
        <rFont val="Arial"/>
        <family val="3"/>
        <charset val="129"/>
      </rPr>
      <t>(19-34</t>
    </r>
    <r>
      <rPr>
        <b/>
        <sz val="10"/>
        <color rgb="FFFF0000"/>
        <rFont val="맑은 고딕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)</t>
    </r>
    <phoneticPr fontId="2" type="noConversion"/>
  </si>
  <si>
    <r>
      <rPr>
        <sz val="10"/>
        <rFont val="돋움"/>
        <family val="3"/>
        <charset val="129"/>
      </rPr>
      <t>갖춤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</rPr>
      <t>19-24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/25-29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/30-34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/</t>
    </r>
    <r>
      <rPr>
        <b/>
        <sz val="10"/>
        <color rgb="FFFF0000"/>
        <rFont val="맑은 고딕"/>
        <family val="3"/>
        <charset val="129"/>
      </rPr>
      <t>청년전체</t>
    </r>
    <r>
      <rPr>
        <b/>
        <sz val="10"/>
        <color rgb="FFFF0000"/>
        <rFont val="Arial"/>
        <family val="3"/>
        <charset val="129"/>
      </rPr>
      <t>(19-34</t>
    </r>
    <r>
      <rPr>
        <b/>
        <sz val="10"/>
        <color rgb="FFFF0000"/>
        <rFont val="맑은 고딕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)</t>
    </r>
    <phoneticPr fontId="2" type="noConversion"/>
  </si>
  <si>
    <r>
      <rPr>
        <sz val="10"/>
        <rFont val="돋움"/>
        <family val="3"/>
        <charset val="129"/>
      </rPr>
      <t>어느정도</t>
    </r>
    <r>
      <rPr>
        <sz val="10"/>
        <rFont val="Arial"/>
        <family val="2"/>
      </rPr>
      <t>+</t>
    </r>
    <r>
      <rPr>
        <sz val="10"/>
        <rFont val="돋움"/>
        <family val="3"/>
        <charset val="129"/>
      </rPr>
      <t>완벽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</rPr>
      <t>19-24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/25-29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/30-34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/</t>
    </r>
    <r>
      <rPr>
        <b/>
        <sz val="10"/>
        <color rgb="FFFF0000"/>
        <rFont val="맑은 고딕"/>
        <family val="3"/>
        <charset val="129"/>
      </rPr>
      <t>청년전체</t>
    </r>
    <r>
      <rPr>
        <b/>
        <sz val="10"/>
        <color rgb="FFFF0000"/>
        <rFont val="Arial"/>
        <family val="3"/>
        <charset val="129"/>
      </rPr>
      <t>(19-34</t>
    </r>
    <r>
      <rPr>
        <b/>
        <sz val="10"/>
        <color rgb="FFFF0000"/>
        <rFont val="맑은 고딕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)</t>
    </r>
    <phoneticPr fontId="2" type="noConversion"/>
  </si>
  <si>
    <r>
      <rPr>
        <b/>
        <sz val="10"/>
        <color rgb="FFFF0000"/>
        <rFont val="돋움"/>
        <family val="3"/>
        <charset val="129"/>
      </rPr>
      <t>예</t>
    </r>
    <r>
      <rPr>
        <b/>
        <sz val="10"/>
        <color rgb="FFFF0000"/>
        <rFont val="Arial"/>
        <family val="2"/>
      </rPr>
      <t>, 19-24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/25-29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/30-34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/</t>
    </r>
    <r>
      <rPr>
        <b/>
        <sz val="10"/>
        <color rgb="FFFF0000"/>
        <rFont val="맑은 고딕"/>
        <family val="3"/>
        <charset val="129"/>
      </rPr>
      <t>청년전체</t>
    </r>
    <r>
      <rPr>
        <b/>
        <sz val="10"/>
        <color rgb="FFFF0000"/>
        <rFont val="Arial"/>
        <family val="3"/>
        <charset val="129"/>
      </rPr>
      <t>(19-34</t>
    </r>
    <r>
      <rPr>
        <b/>
        <sz val="10"/>
        <color rgb="FFFF0000"/>
        <rFont val="맑은 고딕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)</t>
    </r>
    <phoneticPr fontId="2" type="noConversion"/>
  </si>
  <si>
    <r>
      <rPr>
        <b/>
        <sz val="10"/>
        <color rgb="FFFF0000"/>
        <rFont val="돋움"/>
        <family val="3"/>
        <charset val="129"/>
      </rPr>
      <t>있다</t>
    </r>
    <r>
      <rPr>
        <b/>
        <sz val="10"/>
        <color rgb="FFFF0000"/>
        <rFont val="Arial"/>
        <family val="2"/>
      </rPr>
      <t>, 19-24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/25-29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/30-34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/</t>
    </r>
    <r>
      <rPr>
        <b/>
        <sz val="10"/>
        <color rgb="FFFF0000"/>
        <rFont val="맑은 고딕"/>
        <family val="3"/>
        <charset val="129"/>
      </rPr>
      <t>청년전체</t>
    </r>
    <r>
      <rPr>
        <b/>
        <sz val="10"/>
        <color rgb="FFFF0000"/>
        <rFont val="Arial"/>
        <family val="3"/>
        <charset val="129"/>
      </rPr>
      <t>(19-34</t>
    </r>
    <r>
      <rPr>
        <b/>
        <sz val="10"/>
        <color rgb="FFFF0000"/>
        <rFont val="맑은 고딕"/>
        <family val="3"/>
        <charset val="129"/>
      </rPr>
      <t>세</t>
    </r>
    <r>
      <rPr>
        <b/>
        <sz val="10"/>
        <color rgb="FFFF0000"/>
        <rFont val="Arial"/>
        <family val="3"/>
        <charset val="129"/>
      </rPr>
      <t>)</t>
    </r>
    <phoneticPr fontId="2" type="noConversion"/>
  </si>
  <si>
    <r>
      <t>19-24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/25-29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/30-34</t>
    </r>
    <r>
      <rPr>
        <b/>
        <sz val="10"/>
        <color rgb="FFFF0000"/>
        <rFont val="돋움"/>
        <family val="3"/>
        <charset val="129"/>
      </rPr>
      <t>세</t>
    </r>
    <r>
      <rPr>
        <b/>
        <sz val="10"/>
        <color rgb="FFFF0000"/>
        <rFont val="Arial"/>
        <family val="2"/>
      </rPr>
      <t>/</t>
    </r>
    <r>
      <rPr>
        <b/>
        <sz val="10"/>
        <color rgb="FFFF0000"/>
        <rFont val="맑은 고딕"/>
        <family val="2"/>
        <charset val="129"/>
      </rPr>
      <t>청년전체</t>
    </r>
    <r>
      <rPr>
        <b/>
        <sz val="10"/>
        <color rgb="FFFF0000"/>
        <rFont val="Arial"/>
        <family val="2"/>
      </rPr>
      <t>(19-34</t>
    </r>
    <r>
      <rPr>
        <b/>
        <sz val="10"/>
        <color rgb="FFFF0000"/>
        <rFont val="맑은 고딕"/>
        <family val="2"/>
        <charset val="129"/>
      </rPr>
      <t>세</t>
    </r>
    <r>
      <rPr>
        <b/>
        <sz val="10"/>
        <color rgb="FFFF0000"/>
        <rFont val="Arial"/>
        <family val="2"/>
      </rPr>
      <t>)</t>
    </r>
    <phoneticPr fontId="2" type="noConversion"/>
  </si>
  <si>
    <t>해 본적 있음, 19-34세/19-24세/25-29세/30-34세/청년전체(19-34세)</t>
    <phoneticPr fontId="2" type="noConversion"/>
  </si>
  <si>
    <t>타 지역 이사, 청년 전체/19-24세/25-29세/30-34세/청년전체(19-34세)</t>
    <phoneticPr fontId="2" type="noConversion"/>
  </si>
  <si>
    <t>19-34세/19-24세/25-29세/30-34세/청년전체(19-34세)</t>
    <phoneticPr fontId="2" type="noConversion"/>
  </si>
  <si>
    <r>
      <t>전체/</t>
    </r>
    <r>
      <rPr>
        <b/>
        <sz val="10"/>
        <color rgb="FFFF0000"/>
        <rFont val="돋움"/>
        <family val="3"/>
        <charset val="129"/>
      </rPr>
      <t>19-24세/25-29세/30-34세</t>
    </r>
    <r>
      <rPr>
        <sz val="10"/>
        <color rgb="FFFF0000"/>
        <rFont val="돋움"/>
        <family val="3"/>
        <charset val="129"/>
      </rPr>
      <t>/청년전체(19-34세)</t>
    </r>
    <phoneticPr fontId="2" type="noConversion"/>
  </si>
  <si>
    <r>
      <t xml:space="preserve">매우+약간 관심, </t>
    </r>
    <r>
      <rPr>
        <b/>
        <sz val="10"/>
        <color rgb="FFFF0000"/>
        <rFont val="돋움"/>
        <family val="3"/>
        <charset val="129"/>
      </rPr>
      <t>19-24세/25-29세/30-34세</t>
    </r>
    <r>
      <rPr>
        <sz val="10"/>
        <color rgb="FFFF0000"/>
        <rFont val="돋움"/>
        <family val="3"/>
        <charset val="129"/>
      </rPr>
      <t>/청년전체(19-34세)</t>
    </r>
    <phoneticPr fontId="2" type="noConversion"/>
  </si>
  <si>
    <t>출처: 대학 알리미 자료</t>
    <phoneticPr fontId="2" type="noConversion"/>
  </si>
  <si>
    <t>총계(19-34세)</t>
    <phoneticPr fontId="2" type="noConversion"/>
  </si>
  <si>
    <t>출처: 통계청 국가통계포털(https://kosis.kr). 사회조사. "매우 효과 있다"고 응답한 비율임.</t>
    <phoneticPr fontId="2" type="noConversion"/>
  </si>
  <si>
    <t>전체(19-34세)</t>
    <phoneticPr fontId="2" type="noConversion"/>
  </si>
  <si>
    <t>19세-24세</t>
    <phoneticPr fontId="2" type="noConversion"/>
  </si>
  <si>
    <t>25세-29세</t>
    <phoneticPr fontId="2" type="noConversion"/>
  </si>
  <si>
    <t>30세-34세</t>
    <phoneticPr fontId="2" type="noConversion"/>
  </si>
  <si>
    <t>출처: 통계청 국가통계포털(https://kosis.kr). 청년 삶 실태조사. "갖추고 있다"와 "완벽하게 갖추고 있다"고 응답한 비율</t>
    <phoneticPr fontId="2" type="noConversion"/>
  </si>
  <si>
    <t xml:space="preserve">디자인: Clusterd Column Chart </t>
    <phoneticPr fontId="2" type="noConversion"/>
  </si>
  <si>
    <t>출처: 통계청 국가통계포털(https://kosis.kr). 청년 삶 실태조사. "완벽하게 실현할 수 있다"고 응답한 비율</t>
    <phoneticPr fontId="2" type="noConversion"/>
  </si>
  <si>
    <t>출처: 통계청 국가통계포털(https://kosis.kr). 사회조사</t>
    <phoneticPr fontId="2" type="noConversion"/>
  </si>
  <si>
    <t xml:space="preserve">디자인: 100% Stacked Column Chart </t>
    <phoneticPr fontId="2" type="noConversion"/>
  </si>
  <si>
    <t>출처: 통계청 국가통계포털(https://kosis.kr). 가계금융복지조사</t>
    <phoneticPr fontId="2" type="noConversion"/>
  </si>
  <si>
    <t>전체 가구</t>
    <phoneticPr fontId="2" type="noConversion"/>
  </si>
  <si>
    <t>출처: 통계청 국가통계포털(https://kosis.kr). 경제활동인구조사</t>
    <phoneticPr fontId="2" type="noConversion"/>
  </si>
  <si>
    <r>
      <t>30 - 34</t>
    </r>
    <r>
      <rPr>
        <sz val="10"/>
        <color rgb="FF000000"/>
        <rFont val="맑은 고딕"/>
        <family val="3"/>
        <charset val="129"/>
      </rPr>
      <t>세</t>
    </r>
    <phoneticPr fontId="2" type="noConversion"/>
  </si>
  <si>
    <t>쉬었음 비중</t>
    <phoneticPr fontId="2" type="noConversion"/>
  </si>
  <si>
    <t>쉬었음 인구</t>
    <phoneticPr fontId="2" type="noConversion"/>
  </si>
  <si>
    <t>비중 디자인: Spline Graph</t>
    <phoneticPr fontId="2" type="noConversion"/>
  </si>
  <si>
    <t>인구 디자인: Simple Column Chart</t>
    <phoneticPr fontId="2" type="noConversion"/>
  </si>
  <si>
    <t>출처: 통계청 국가통계포털(https://kosis.kr). 경제활동인구조사 청년층 부가조사. 첫 직장을 그만둔 경우임.</t>
    <phoneticPr fontId="2" type="noConversion"/>
  </si>
  <si>
    <t>출처: 통계청 국가통계포털(https://kosis.kr).  창업기업동향</t>
    <phoneticPr fontId="2" type="noConversion"/>
  </si>
  <si>
    <t>전체 연령</t>
    <phoneticPr fontId="2" type="noConversion"/>
  </si>
  <si>
    <t>출처: 통계청 국가통계포털(https://kosis.kr).  경제활동인구조사 고용형태별 부가조사</t>
    <phoneticPr fontId="2" type="noConversion"/>
  </si>
  <si>
    <t>출처: 통계청 국가통계포털(https://kosis.kr).  주거실태조사</t>
    <phoneticPr fontId="2" type="noConversion"/>
  </si>
  <si>
    <t>출처: 대학알리미</t>
    <phoneticPr fontId="2" type="noConversion"/>
  </si>
  <si>
    <t>출처: 통계청 국가통계포털(https://kosis.kr).  청년 삶 실태조사</t>
    <phoneticPr fontId="2" type="noConversion"/>
  </si>
  <si>
    <t xml:space="preserve">출처: 통계청 국가통계포털(https://kosis.kr).  청년 삶 실태조사. 동거 중이라고 응답한 경우임. </t>
    <phoneticPr fontId="2" type="noConversion"/>
  </si>
  <si>
    <t xml:space="preserve">출처: 통계청 국가통계포털(https://kosis.kr).  청년 삶 실태조사. 계획이 있다고 응답한 경우임. </t>
    <phoneticPr fontId="2" type="noConversion"/>
  </si>
  <si>
    <t xml:space="preserve">출처: 통계청 국가통계포털(https://kosis.kr).  청년 삶 실태조사. </t>
    <phoneticPr fontId="2" type="noConversion"/>
  </si>
  <si>
    <t>[그림 7] 청년 등록외국인 수(명)</t>
    <phoneticPr fontId="2" type="noConversion"/>
  </si>
  <si>
    <t>[그림 8] 조혼율(명, 천명당)</t>
    <phoneticPr fontId="2" type="noConversion"/>
  </si>
  <si>
    <t>[그림 14] 고등교육기관 진학률(%)</t>
    <phoneticPr fontId="2" type="noConversion"/>
  </si>
  <si>
    <t>[그림 16] 직업계고 취업률(%)</t>
    <phoneticPr fontId="2" type="noConversion"/>
  </si>
  <si>
    <t>[그림 17] 대학등록금(천원)</t>
    <phoneticPr fontId="2" type="noConversion"/>
  </si>
  <si>
    <t>[그림 18] 대학등록금 대출자 비율(%)</t>
    <phoneticPr fontId="2" type="noConversion"/>
  </si>
  <si>
    <t>[그림 19] 대학장학금 규모(천원)</t>
    <phoneticPr fontId="2" type="noConversion"/>
  </si>
  <si>
    <t>[그림 20] 대졸자 휴학경험자 비율(%)</t>
    <phoneticPr fontId="2" type="noConversion"/>
  </si>
  <si>
    <t>[그림 21] 대학생 학업중단율(%)</t>
    <phoneticPr fontId="2" type="noConversion"/>
  </si>
  <si>
    <t>[그림 22] 고등교육기관 졸업유예자(명)</t>
    <phoneticPr fontId="2" type="noConversion"/>
  </si>
  <si>
    <t>[그림 23] 학교 졸업까지 소요기간(개월)</t>
    <phoneticPr fontId="2" type="noConversion"/>
  </si>
  <si>
    <t>[그림 24] 평생학습 형식교육참여율</t>
    <phoneticPr fontId="2" type="noConversion"/>
  </si>
  <si>
    <t>[그림 25] 평생학습 비형식교육참여율</t>
    <phoneticPr fontId="2" type="noConversion"/>
  </si>
  <si>
    <t>[그림 26] 평생학습 직업관련 비형식교육참여율</t>
    <phoneticPr fontId="2" type="noConversion"/>
  </si>
  <si>
    <t>[그림 27] 청년(15-29세) 직업교육훈련 참여율</t>
    <phoneticPr fontId="2" type="noConversion"/>
  </si>
  <si>
    <t>[그림 28] 한달 평균 자기계발비 지출액(만원)</t>
    <phoneticPr fontId="2" type="noConversion"/>
  </si>
  <si>
    <t>[그림 29] 학교교육의 효과-지식, 기술 습득(%)</t>
    <phoneticPr fontId="2" type="noConversion"/>
  </si>
  <si>
    <t>[그림 31] 갖추었다고 생각하는 미래 실현 요소-나의 교육수준</t>
    <phoneticPr fontId="2" type="noConversion"/>
  </si>
  <si>
    <t>[그림 32] 갖추었다고 생각하는 미래 실현 요소-나의 노력</t>
    <phoneticPr fontId="2" type="noConversion"/>
  </si>
  <si>
    <t>[그림 33] 갖추었다고 생각하는 미래 실현 요소-다른 좋은 사람들을 아는 것</t>
    <phoneticPr fontId="2" type="noConversion"/>
  </si>
  <si>
    <t>[그림 34] 바라는 미래 실현가능성(%)</t>
    <phoneticPr fontId="2" type="noConversion"/>
  </si>
  <si>
    <t>[그림 35] 학생이 기대하는 교육수준(%)</t>
    <phoneticPr fontId="2" type="noConversion"/>
  </si>
  <si>
    <t>[그림 36] 전공과 직업일치도(%)</t>
    <phoneticPr fontId="2" type="noConversion"/>
  </si>
  <si>
    <t>[그림 37] 청년 가구유형별 평균소득(만원)</t>
    <phoneticPr fontId="2" type="noConversion"/>
  </si>
  <si>
    <t>[그림 38] 40대 대비 청년 상대임금 비중(%)</t>
    <phoneticPr fontId="2" type="noConversion"/>
  </si>
  <si>
    <t>[그림 39] 청년 정규직 대비 비정규직 상대임금 비중(%)</t>
    <phoneticPr fontId="2" type="noConversion"/>
  </si>
  <si>
    <t>[그림 40] 청년 가구주 자산액 추이(만원)</t>
    <phoneticPr fontId="2" type="noConversion"/>
  </si>
  <si>
    <t>[그림 42] 청년 가구주 부채액 추이(만원)</t>
    <phoneticPr fontId="2" type="noConversion"/>
  </si>
  <si>
    <t>[그림 48] 청년 가구주 부채액 증감율(%)</t>
    <phoneticPr fontId="2" type="noConversion"/>
  </si>
  <si>
    <t>[그림 49] 청년 가구주 부채보유가구 비율(%)</t>
    <phoneticPr fontId="2" type="noConversion"/>
  </si>
  <si>
    <t>[그림 50] 청년 경제활동참가율(%)</t>
    <phoneticPr fontId="2" type="noConversion"/>
  </si>
  <si>
    <t>[그림 52] 청년 실업률(%)</t>
    <phoneticPr fontId="2" type="noConversion"/>
  </si>
  <si>
    <t xml:space="preserve">[그림 55]  청년 쉬었음 인구 수(천 명) 및 전체 중 비중(%) </t>
    <phoneticPr fontId="2" type="noConversion"/>
  </si>
  <si>
    <t>[그림 56]  청년 니트(NEET) 비율(%)</t>
    <phoneticPr fontId="2" type="noConversion"/>
  </si>
  <si>
    <t>[그림 57]  청년 직장 근속기간(개월)</t>
    <phoneticPr fontId="2" type="noConversion"/>
  </si>
  <si>
    <t>[그림 58]  청년 이직 또는 구직시 가장 큰 영향을 미치는 요인(1순위, %)</t>
    <phoneticPr fontId="2" type="noConversion"/>
  </si>
  <si>
    <t>[그림 59] 20-30대 청년 신설법인 현황(%)</t>
    <phoneticPr fontId="2" type="noConversion"/>
  </si>
  <si>
    <t>[그림 62] 비경제활동인구 중 청년 공시생(일반직 공무원) 규모(천명)</t>
    <phoneticPr fontId="2" type="noConversion"/>
  </si>
  <si>
    <t>[그림 63] 청년(19-34세) 거주 주택유형(%)</t>
    <phoneticPr fontId="2" type="noConversion"/>
  </si>
  <si>
    <t>[그림 64] 청년(19-34세) 원룸 거주비율(%)</t>
    <phoneticPr fontId="2" type="noConversion"/>
  </si>
  <si>
    <t>[그림 65] 청년(19-34세) 평균거주 기간(%)</t>
    <phoneticPr fontId="2" type="noConversion"/>
  </si>
  <si>
    <t>[그림 66] 청년(19-34세) 월세 점유비율(%)</t>
    <phoneticPr fontId="2" type="noConversion"/>
  </si>
  <si>
    <t>[그림 68] 청년(19-34세) 지하, 반지하, 옥탑방 거주가구 비율(%)</t>
    <phoneticPr fontId="2" type="noConversion"/>
  </si>
  <si>
    <t>[그림 70] 대학교 기숙사 수용률(%)</t>
    <phoneticPr fontId="2" type="noConversion"/>
  </si>
  <si>
    <t>[그림 71] 최근 1년간 1달 이상 주택이외의 거처에 거주한 경험률(%)</t>
    <phoneticPr fontId="2" type="noConversion"/>
  </si>
  <si>
    <t>[그림 73] 부모 동거 여부(%)</t>
    <phoneticPr fontId="2" type="noConversion"/>
  </si>
  <si>
    <t>[그림 74] 독립하려는 구체적인 계획 유무(%)</t>
    <phoneticPr fontId="2" type="noConversion"/>
  </si>
  <si>
    <t>[그림 75] 독립하려는 주된 이유(%)</t>
    <phoneticPr fontId="2" type="noConversion"/>
  </si>
  <si>
    <t>[그림 76] 독립을 계획하지 않는 주된 이유(%)</t>
    <phoneticPr fontId="2" type="noConversion"/>
  </si>
  <si>
    <t xml:space="preserve">출처: 통계청 국가통계포털(https://kosis.kr).  사회통합실태조사. 10점만점 중 8-10점인 경우임. </t>
    <phoneticPr fontId="2" type="noConversion"/>
  </si>
  <si>
    <t>[그림 77] 삶을 결정함에 있어서 청년의 자유로운 정도(%)</t>
    <phoneticPr fontId="2" type="noConversion"/>
  </si>
  <si>
    <t xml:space="preserve">출처: 통계청 국가통계포털(https://kosis.kr).  사회조사. "많이"와 "약간 좋아짐"이라고 응답한 경우임. </t>
    <phoneticPr fontId="2" type="noConversion"/>
  </si>
  <si>
    <t>전체연령(계)</t>
    <phoneticPr fontId="5" type="noConversion"/>
  </si>
  <si>
    <t>[그림 78] 청년이 생각하는 생활여건 개선정도(%)</t>
    <phoneticPr fontId="2" type="noConversion"/>
  </si>
  <si>
    <t xml:space="preserve">출처: 통계청 국가통계포털(https://kosis.kr).  사회조사. "매우"와 "약간 부담됨"이라고 응답한 경우임. </t>
    <phoneticPr fontId="2" type="noConversion"/>
  </si>
  <si>
    <t>[그림 80] 청년이 생각하는 간강보험료 부담 정도(%)</t>
    <phoneticPr fontId="2" type="noConversion"/>
  </si>
  <si>
    <t>[그림 81] 청년이 생각하는 국민연금 부담 정도(%)</t>
    <phoneticPr fontId="2" type="noConversion"/>
  </si>
  <si>
    <t>[그림 82] 청년이 생각하는 고용보험 부담 정도(%)</t>
    <phoneticPr fontId="2" type="noConversion"/>
  </si>
  <si>
    <t>[그림 83] 청년 상대빈곤율(%)</t>
    <phoneticPr fontId="2" type="noConversion"/>
  </si>
  <si>
    <t>출처: 통계청 국가통계포털(https://kosis.kr).  가계금융복지조사.</t>
    <phoneticPr fontId="2" type="noConversion"/>
  </si>
  <si>
    <t>디자인: Column with Rotated labels</t>
    <phoneticPr fontId="2" type="noConversion"/>
  </si>
  <si>
    <t>출처: 통계청 국가통계포털(https://kosis.kr).  청년 삶 실태조사.</t>
    <phoneticPr fontId="2" type="noConversion"/>
  </si>
  <si>
    <t>[그림 85] 은둔 청년의 은둔 사유(%)</t>
    <phoneticPr fontId="2" type="noConversion"/>
  </si>
  <si>
    <t>[그림 86] 은둔 청년의 은둔 기간(%)</t>
    <phoneticPr fontId="2" type="noConversion"/>
  </si>
  <si>
    <t>2012년</t>
    <phoneticPr fontId="15" type="noConversion"/>
  </si>
  <si>
    <t>2013년</t>
  </si>
  <si>
    <t>2014년</t>
  </si>
  <si>
    <t>2015년</t>
  </si>
  <si>
    <t>2016년</t>
  </si>
  <si>
    <t>2017년</t>
  </si>
  <si>
    <t>2018년</t>
  </si>
  <si>
    <t>2019년</t>
  </si>
  <si>
    <t>2020년</t>
  </si>
  <si>
    <t>2021년</t>
  </si>
  <si>
    <t>2022년</t>
  </si>
  <si>
    <t>2023년</t>
  </si>
  <si>
    <r>
      <rPr>
        <sz val="10"/>
        <color rgb="FF000000"/>
        <rFont val="맑은 고딕"/>
        <family val="3"/>
        <charset val="129"/>
      </rPr>
      <t>양육시설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2"/>
        <charset val="129"/>
      </rPr>
      <t>보호아동</t>
    </r>
    <phoneticPr fontId="15" type="noConversion"/>
  </si>
  <si>
    <r>
      <rPr>
        <sz val="10"/>
        <color rgb="FF000000"/>
        <rFont val="맑은 고딕"/>
        <family val="3"/>
        <charset val="129"/>
      </rPr>
      <t>가정위탁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2"/>
        <charset val="129"/>
      </rPr>
      <t>보호아동</t>
    </r>
    <phoneticPr fontId="15" type="noConversion"/>
  </si>
  <si>
    <r>
      <rPr>
        <sz val="10"/>
        <color rgb="FF000000"/>
        <rFont val="맑은 고딕"/>
        <family val="3"/>
        <charset val="129"/>
      </rPr>
      <t>공동생활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가정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2"/>
        <charset val="129"/>
      </rPr>
      <t>보호아동</t>
    </r>
    <phoneticPr fontId="15" type="noConversion"/>
  </si>
  <si>
    <t xml:space="preserve">출처: 보건복지부. 자립준비청년은 양육시설, 가정위탁, 공동생활 가정과 같은 복지시설에서 나오는 청년을 의미함. </t>
    <phoneticPr fontId="2" type="noConversion"/>
  </si>
  <si>
    <t>[그림 88] 양육시설, 가정위탁 및 공동생활가정 보호아동(명)</t>
    <phoneticPr fontId="2" type="noConversion"/>
  </si>
  <si>
    <t>[그림 89] 청년의 정기적인 운동습관-걷기 실천율(%)</t>
    <phoneticPr fontId="2" type="noConversion"/>
  </si>
  <si>
    <t>출처: 통계청 국가통계포털(https://kosis.kr).  국민건강영향조사.</t>
    <phoneticPr fontId="2" type="noConversion"/>
  </si>
  <si>
    <t>[그림 90] 청년의 정기적인 운동습관-유산소 실천율(%)</t>
    <phoneticPr fontId="2" type="noConversion"/>
  </si>
  <si>
    <t>출처: 통계청 국가통계포털(https://kosis.kr).  사망원인통계.</t>
    <phoneticPr fontId="2" type="noConversion"/>
  </si>
  <si>
    <t>[그림 93] 청년 자살률(십만명당 명)</t>
    <phoneticPr fontId="2" type="noConversion"/>
  </si>
  <si>
    <t>연령(5세)별</t>
  </si>
  <si>
    <t>사망률 (십만명당)</t>
  </si>
  <si>
    <t>15 - 19세</t>
  </si>
  <si>
    <t>전체연령</t>
    <phoneticPr fontId="2" type="noConversion"/>
  </si>
  <si>
    <t>[그림 94] 청년 병원 이용비율(%)</t>
    <phoneticPr fontId="2" type="noConversion"/>
  </si>
  <si>
    <t>[그림 95] 최근 1년간 소진(번아웃) 경험 비율(%)</t>
    <phoneticPr fontId="2" type="noConversion"/>
  </si>
  <si>
    <t>전체청년(19-34세)</t>
    <phoneticPr fontId="2" type="noConversion"/>
  </si>
  <si>
    <t xml:space="preserve">출처: 통계청 국가통계포털(https://kosis.kr).  청년 삶 실태조사. 있다고 응답한 비율임. </t>
    <phoneticPr fontId="2" type="noConversion"/>
  </si>
  <si>
    <t xml:space="preserve">출처: 통계청 국가통계포털(https://kosis.kr).  국민여가활동조사. </t>
    <phoneticPr fontId="2" type="noConversion"/>
  </si>
  <si>
    <t>[그림 97] 청년의 문화 및 여가생활 평균시간(시간)</t>
    <phoneticPr fontId="2" type="noConversion"/>
  </si>
  <si>
    <t>[그림 98] 청년의 문화 및 여가생활 월평균 비용(천원)</t>
    <phoneticPr fontId="2" type="noConversion"/>
  </si>
  <si>
    <t>[그림 99] 청년의 문화 및 여가생활 만족도(점/7점)</t>
    <phoneticPr fontId="2" type="noConversion"/>
  </si>
  <si>
    <t>[그림 101] 청년의 삶의 만족도(점/10점)</t>
    <phoneticPr fontId="2" type="noConversion"/>
  </si>
  <si>
    <t xml:space="preserve">출처: 통계청 국가통계포털(https://kosis.kr).  사회통합조사. </t>
    <phoneticPr fontId="2" type="noConversion"/>
  </si>
  <si>
    <t>[그림 102] 청년의 삶의 만족도(점/10점)</t>
    <phoneticPr fontId="2" type="noConversion"/>
  </si>
  <si>
    <t>[그림 103] 청년의 공정성에 대한 인식-교육기회(점/4점)</t>
    <phoneticPr fontId="2" type="noConversion"/>
  </si>
  <si>
    <t>[그림 104] 청년의 공정성에 대한 인식-취업기회(점/4점)</t>
    <phoneticPr fontId="2" type="noConversion"/>
  </si>
  <si>
    <t>몸이 아파 집안일을 부탁할 경우 - 도움을 받을 수 있는 사람 있음</t>
    <phoneticPr fontId="2" type="noConversion"/>
  </si>
  <si>
    <t xml:space="preserve">출처: 통계청 국가통계포털(https://kosis.kr).  사회조사. 몸이 아파 집안일을 부탁할 경우 도움을 받을 수 있는 사람 있다고 응답한 비율임. </t>
    <phoneticPr fontId="2" type="noConversion"/>
  </si>
  <si>
    <t>[그림 105] 긴급상황에 도움을 받을 수 있는 비율-질병(%)</t>
    <phoneticPr fontId="2" type="noConversion"/>
  </si>
  <si>
    <t>[그림 107] 긴급상황에 도움을 받을 수 있는 비율-낙심, 우울(%)</t>
    <phoneticPr fontId="2" type="noConversion"/>
  </si>
  <si>
    <t>낙심하거나 우울해서 이야기 상대가 필요한 경우 - 도움을 받을 수 있는 사람 있음</t>
    <phoneticPr fontId="2" type="noConversion"/>
  </si>
  <si>
    <t xml:space="preserve">출처: 통계청 국가통계포털(https://kosis.kr).  사회조사. 낙심하거나 우울해서 이야기 상대가 필요한 경우 도움을 받을 수 있는 사람이 있다고 응답한 비율임. </t>
    <phoneticPr fontId="2" type="noConversion"/>
  </si>
  <si>
    <t xml:space="preserve">출처: 통계청 국가통계포털(https://kosis.kr).  사회조사. "매우"와 "약간 만족"이라고 응답한 비율임. </t>
    <phoneticPr fontId="2" type="noConversion"/>
  </si>
  <si>
    <t>[그림 108] 청년의 가족관계 만족도(%)</t>
    <phoneticPr fontId="2" type="noConversion"/>
  </si>
  <si>
    <t>[그림 109] 청년의 자원봉사 참여비율(%)</t>
    <phoneticPr fontId="2" type="noConversion"/>
  </si>
  <si>
    <t xml:space="preserve">출처: 통계청 국가통계포털(https://kosis.kr).  사회조사. 참여했다고 응답한 비율임. </t>
    <phoneticPr fontId="2" type="noConversion"/>
  </si>
  <si>
    <t>[그림 110] 청년의 기부활동 참여비율(%)</t>
    <phoneticPr fontId="2" type="noConversion"/>
  </si>
  <si>
    <t>[그림 111] 대통령선거 청년투표율(%)</t>
    <phoneticPr fontId="2" type="noConversion"/>
  </si>
  <si>
    <t>출처: 선거관리위원회</t>
    <phoneticPr fontId="2" type="noConversion"/>
  </si>
  <si>
    <t>[그림 113] 국회의원 선거 청년투표율(%)</t>
    <phoneticPr fontId="2" type="noConversion"/>
  </si>
  <si>
    <t>[그림 114] 정치에 대한 관심 정도(%)</t>
    <phoneticPr fontId="2" type="noConversion"/>
  </si>
  <si>
    <t xml:space="preserve">출처: 통계청 국가통계포털(https://kosis.kr).  청년 삶 실태조사. "매우"와 "약간 관심있다"고 응답한 비율임. </t>
    <phoneticPr fontId="2" type="noConversion"/>
  </si>
  <si>
    <t>[그림 115] 정치, 사회참여 경험-서명운동(%)</t>
    <phoneticPr fontId="2" type="noConversion"/>
  </si>
  <si>
    <t xml:space="preserve">출처: 통계청 국가통계포털(https://kosis.kr).  청년 삶 실태조사. 해본 적 있다고 응답한 비율임. </t>
    <phoneticPr fontId="2" type="noConversion"/>
  </si>
  <si>
    <t>[그림 116] 정치, 사회참여 경험-시위, 집회(%)</t>
    <phoneticPr fontId="2" type="noConversion"/>
  </si>
  <si>
    <t>[그림 117] 정부 및 공공기관 신뢰도-중앙부처(점/4점)</t>
    <phoneticPr fontId="2" type="noConversion"/>
  </si>
  <si>
    <t>출처: 통계청 국가통계포털(https://kosis.kr).  사회통합실태조사</t>
    <phoneticPr fontId="2" type="noConversion"/>
  </si>
  <si>
    <t>[그림 118] 정부 및 공공기관 신뢰도-지방자치단체(점/4점)</t>
    <phoneticPr fontId="2" type="noConversion"/>
  </si>
  <si>
    <t>[그림 119] 정부 및 공공기관 신뢰도-국회(점/4점)</t>
    <phoneticPr fontId="2" type="noConversion"/>
  </si>
  <si>
    <t>[그림 119] 정부 및 공공기관 신뢰도-법원(점/4점)</t>
    <phoneticPr fontId="2" type="noConversion"/>
  </si>
  <si>
    <t>구분</t>
    <phoneticPr fontId="2" type="noConversion"/>
  </si>
  <si>
    <t>청년(19-34세) 인구수(명)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</si>
</sst>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.0"/>
    <numFmt numFmtId="178" formatCode="0.0_ "/>
    <numFmt numFmtId="179" formatCode="0.0_);[Red]\(0.0\)"/>
    <numFmt numFmtId="180" formatCode="0.00_ "/>
    <numFmt numFmtId="181" formatCode="#,##0_ "/>
    <numFmt numFmtId="182" formatCode="0_ "/>
    <numFmt numFmtId="183" formatCode="#,##0_);[Red]\(#,##0\)"/>
  </numFmts>
  <fonts count="27" x14ac:knownFonts="1">
    <font>
      <sz val="10"/>
      <color rgb="FF000000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rgb="FF000000"/>
      <name val="Arial"/>
      <family val="3"/>
      <charset val="129"/>
    </font>
    <font>
      <b/>
      <sz val="10"/>
      <color rgb="FFFF0000"/>
      <name val="돋움"/>
      <family val="3"/>
      <charset val="129"/>
    </font>
    <font>
      <b/>
      <sz val="10"/>
      <color rgb="FFFF0000"/>
      <name val="Arial"/>
      <family val="2"/>
    </font>
    <font>
      <b/>
      <sz val="10"/>
      <color rgb="FFFF0000"/>
      <name val="Arial"/>
      <family val="3"/>
      <charset val="129"/>
    </font>
    <font>
      <b/>
      <sz val="10"/>
      <color rgb="FFFF0000"/>
      <name val="맑은 고딕"/>
      <family val="2"/>
      <charset val="129"/>
    </font>
    <font>
      <b/>
      <sz val="10"/>
      <color rgb="FF000000"/>
      <name val="맑은 고딕"/>
      <family val="3"/>
      <charset val="129"/>
    </font>
    <font>
      <sz val="10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theme="0"/>
      <name val="Arial"/>
      <family val="2"/>
    </font>
    <font>
      <b/>
      <sz val="10"/>
      <color theme="0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color rgb="FFFF0000"/>
      <name val="돋움"/>
      <family val="3"/>
      <charset val="129"/>
    </font>
    <font>
      <sz val="10"/>
      <color rgb="FF000000"/>
      <name val="맑은 고딕"/>
      <family val="2"/>
      <charset val="129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CCE0"/>
      </patternFill>
    </fill>
    <fill>
      <patternFill patternType="solid">
        <fgColor rgb="FFF0EBD7"/>
      </patternFill>
    </fill>
    <fill>
      <patternFill patternType="solid">
        <fgColor rgb="FFE2ECF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4" fillId="0" borderId="0"/>
    <xf numFmtId="0" fontId="26" fillId="0" borderId="0"/>
  </cellStyleXfs>
  <cellXfs count="14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7" fillId="0" borderId="3" xfId="0" applyFont="1" applyBorder="1"/>
    <xf numFmtId="0" fontId="9" fillId="0" borderId="3" xfId="0" applyFont="1" applyBorder="1"/>
    <xf numFmtId="0" fontId="10" fillId="0" borderId="1" xfId="0" applyFont="1" applyBorder="1"/>
    <xf numFmtId="0" fontId="10" fillId="0" borderId="3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9" fillId="0" borderId="1" xfId="0" applyFont="1" applyBorder="1"/>
    <xf numFmtId="0" fontId="0" fillId="0" borderId="0" xfId="0" applyAlignment="1">
      <alignment vertical="center"/>
    </xf>
    <xf numFmtId="0" fontId="3" fillId="0" borderId="0" xfId="0" applyFont="1"/>
    <xf numFmtId="0" fontId="17" fillId="0" borderId="3" xfId="0" applyFont="1" applyBorder="1" applyAlignment="1">
      <alignment horizontal="center"/>
    </xf>
    <xf numFmtId="0" fontId="16" fillId="0" borderId="0" xfId="2" applyFont="1" applyAlignment="1">
      <alignment horizontal="right" vertical="center"/>
    </xf>
    <xf numFmtId="178" fontId="20" fillId="0" borderId="0" xfId="1" applyNumberFormat="1" applyFont="1" applyAlignment="1"/>
    <xf numFmtId="0" fontId="16" fillId="0" borderId="0" xfId="2" applyFont="1">
      <alignment vertical="center"/>
    </xf>
    <xf numFmtId="178" fontId="16" fillId="0" borderId="0" xfId="2" applyNumberFormat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/>
    <xf numFmtId="177" fontId="20" fillId="0" borderId="0" xfId="1" applyNumberFormat="1" applyFont="1" applyAlignment="1">
      <alignment horizontal="right"/>
    </xf>
    <xf numFmtId="3" fontId="20" fillId="0" borderId="0" xfId="1" applyNumberFormat="1" applyFont="1" applyAlignment="1">
      <alignment horizontal="right"/>
    </xf>
    <xf numFmtId="176" fontId="20" fillId="0" borderId="0" xfId="1" applyNumberFormat="1" applyFont="1" applyAlignment="1">
      <alignment horizontal="right"/>
    </xf>
    <xf numFmtId="4" fontId="20" fillId="0" borderId="0" xfId="1" applyNumberFormat="1" applyFont="1" applyAlignment="1">
      <alignment horizontal="right"/>
    </xf>
    <xf numFmtId="178" fontId="20" fillId="0" borderId="0" xfId="1" applyNumberFormat="1" applyFont="1">
      <alignment vertical="center"/>
    </xf>
    <xf numFmtId="0" fontId="18" fillId="0" borderId="0" xfId="4" applyFont="1"/>
    <xf numFmtId="180" fontId="18" fillId="0" borderId="0" xfId="4" applyNumberFormat="1" applyFont="1"/>
    <xf numFmtId="181" fontId="18" fillId="0" borderId="0" xfId="4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8" fontId="19" fillId="0" borderId="0" xfId="0" applyNumberFormat="1" applyFont="1" applyAlignment="1">
      <alignment horizontal="center" wrapText="1"/>
    </xf>
    <xf numFmtId="178" fontId="19" fillId="0" borderId="0" xfId="0" applyNumberFormat="1" applyFont="1" applyAlignment="1">
      <alignment horizontal="center"/>
    </xf>
    <xf numFmtId="0" fontId="20" fillId="0" borderId="0" xfId="1" applyFont="1" applyAlignment="1">
      <alignment wrapText="1"/>
    </xf>
    <xf numFmtId="0" fontId="19" fillId="0" borderId="0" xfId="0" applyFont="1" applyAlignment="1">
      <alignment vertical="center"/>
    </xf>
    <xf numFmtId="178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/>
    <xf numFmtId="0" fontId="3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181" fontId="19" fillId="0" borderId="0" xfId="0" applyNumberFormat="1" applyFont="1"/>
    <xf numFmtId="0" fontId="8" fillId="4" borderId="3" xfId="0" applyFont="1" applyFill="1" applyBorder="1"/>
    <xf numFmtId="0" fontId="23" fillId="0" borderId="0" xfId="0" applyFont="1"/>
    <xf numFmtId="0" fontId="19" fillId="2" borderId="0" xfId="0" applyFont="1" applyFill="1"/>
    <xf numFmtId="3" fontId="19" fillId="2" borderId="0" xfId="0" applyNumberFormat="1" applyFont="1" applyFill="1"/>
    <xf numFmtId="0" fontId="19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vertical="center"/>
    </xf>
    <xf numFmtId="0" fontId="19" fillId="0" borderId="0" xfId="0" applyFont="1" applyAlignment="1">
      <alignment horizontal="left"/>
    </xf>
    <xf numFmtId="0" fontId="20" fillId="2" borderId="0" xfId="1" applyFont="1" applyFill="1" applyAlignment="1"/>
    <xf numFmtId="176" fontId="20" fillId="2" borderId="0" xfId="1" applyNumberFormat="1" applyFont="1" applyFill="1">
      <alignment vertical="center"/>
    </xf>
    <xf numFmtId="3" fontId="20" fillId="2" borderId="0" xfId="1" applyNumberFormat="1" applyFont="1" applyFill="1" applyAlignment="1">
      <alignment horizontal="right"/>
    </xf>
    <xf numFmtId="0" fontId="20" fillId="2" borderId="0" xfId="1" applyFont="1" applyFill="1">
      <alignment vertical="center"/>
    </xf>
    <xf numFmtId="0" fontId="20" fillId="2" borderId="0" xfId="1" applyFont="1" applyFill="1" applyAlignment="1">
      <alignment horizontal="left"/>
    </xf>
    <xf numFmtId="177" fontId="20" fillId="2" borderId="0" xfId="1" applyNumberFormat="1" applyFont="1" applyFill="1" applyAlignment="1">
      <alignment horizontal="right"/>
    </xf>
    <xf numFmtId="4" fontId="20" fillId="2" borderId="0" xfId="1" applyNumberFormat="1" applyFont="1" applyFill="1" applyAlignment="1">
      <alignment horizontal="right"/>
    </xf>
    <xf numFmtId="0" fontId="20" fillId="5" borderId="0" xfId="1" applyFont="1" applyFill="1" applyAlignment="1"/>
    <xf numFmtId="0" fontId="0" fillId="2" borderId="0" xfId="0" applyFill="1" applyAlignment="1">
      <alignment vertical="center"/>
    </xf>
    <xf numFmtId="180" fontId="19" fillId="2" borderId="0" xfId="0" applyNumberFormat="1" applyFont="1" applyFill="1"/>
    <xf numFmtId="183" fontId="0" fillId="2" borderId="0" xfId="0" applyNumberFormat="1" applyFill="1" applyAlignment="1">
      <alignment vertical="center"/>
    </xf>
    <xf numFmtId="183" fontId="19" fillId="2" borderId="0" xfId="0" applyNumberFormat="1" applyFont="1" applyFill="1"/>
    <xf numFmtId="181" fontId="0" fillId="2" borderId="0" xfId="0" applyNumberFormat="1" applyFill="1" applyAlignment="1">
      <alignment vertical="center"/>
    </xf>
    <xf numFmtId="0" fontId="19" fillId="2" borderId="0" xfId="0" applyFont="1" applyFill="1" applyAlignment="1">
      <alignment horizontal="center"/>
    </xf>
    <xf numFmtId="179" fontId="18" fillId="2" borderId="0" xfId="0" applyNumberFormat="1" applyFont="1" applyFill="1" applyAlignment="1">
      <alignment horizontal="right"/>
    </xf>
    <xf numFmtId="179" fontId="18" fillId="2" borderId="0" xfId="3" applyNumberFormat="1" applyFont="1" applyFill="1" applyAlignment="1">
      <alignment horizontal="right"/>
    </xf>
    <xf numFmtId="0" fontId="16" fillId="2" borderId="0" xfId="2" applyFont="1" applyFill="1">
      <alignment vertical="center"/>
    </xf>
    <xf numFmtId="0" fontId="16" fillId="2" borderId="0" xfId="2" applyFont="1" applyFill="1" applyAlignment="1">
      <alignment horizontal="center" vertical="center"/>
    </xf>
    <xf numFmtId="178" fontId="16" fillId="2" borderId="0" xfId="2" applyNumberFormat="1" applyFont="1" applyFill="1" applyAlignment="1">
      <alignment horizontal="center" vertical="center"/>
    </xf>
    <xf numFmtId="178" fontId="20" fillId="2" borderId="0" xfId="1" applyNumberFormat="1" applyFont="1" applyFill="1" applyAlignment="1"/>
    <xf numFmtId="176" fontId="20" fillId="2" borderId="0" xfId="1" applyNumberFormat="1" applyFont="1" applyFill="1" applyAlignment="1">
      <alignment horizontal="right"/>
    </xf>
    <xf numFmtId="3" fontId="20" fillId="0" borderId="0" xfId="1" applyNumberFormat="1" applyFont="1">
      <alignment vertical="center"/>
    </xf>
    <xf numFmtId="176" fontId="20" fillId="0" borderId="0" xfId="1" applyNumberFormat="1" applyFont="1">
      <alignment vertical="center"/>
    </xf>
    <xf numFmtId="178" fontId="16" fillId="2" borderId="0" xfId="2" applyNumberFormat="1" applyFont="1" applyFill="1">
      <alignment vertical="center"/>
    </xf>
    <xf numFmtId="181" fontId="16" fillId="2" borderId="0" xfId="2" applyNumberFormat="1" applyFont="1" applyFill="1">
      <alignment vertical="center"/>
    </xf>
    <xf numFmtId="0" fontId="23" fillId="0" borderId="0" xfId="1" applyFont="1">
      <alignment vertical="center"/>
    </xf>
    <xf numFmtId="3" fontId="0" fillId="0" borderId="0" xfId="0" applyNumberFormat="1" applyAlignment="1">
      <alignment horizontal="right"/>
    </xf>
    <xf numFmtId="178" fontId="20" fillId="2" borderId="0" xfId="1" applyNumberFormat="1" applyFont="1" applyFill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/>
    <xf numFmtId="0" fontId="0" fillId="8" borderId="2" xfId="0" applyFill="1" applyBorder="1"/>
    <xf numFmtId="3" fontId="0" fillId="0" borderId="1" xfId="0" applyNumberFormat="1" applyBorder="1" applyAlignment="1">
      <alignment horizontal="right"/>
    </xf>
    <xf numFmtId="0" fontId="0" fillId="8" borderId="1" xfId="0" applyFill="1" applyBorder="1"/>
    <xf numFmtId="0" fontId="20" fillId="2" borderId="0" xfId="1" applyFont="1" applyFill="1" applyAlignment="1">
      <alignment horizontal="left" vertical="center"/>
    </xf>
    <xf numFmtId="179" fontId="20" fillId="2" borderId="0" xfId="1" applyNumberFormat="1" applyFont="1" applyFill="1" applyAlignment="1">
      <alignment horizontal="right"/>
    </xf>
    <xf numFmtId="0" fontId="24" fillId="0" borderId="1" xfId="0" applyFont="1" applyBorder="1"/>
    <xf numFmtId="179" fontId="20" fillId="2" borderId="0" xfId="1" applyNumberFormat="1" applyFont="1" applyFill="1" applyAlignment="1"/>
    <xf numFmtId="0" fontId="23" fillId="2" borderId="0" xfId="0" applyFont="1" applyFill="1"/>
    <xf numFmtId="176" fontId="16" fillId="2" borderId="0" xfId="2" applyNumberFormat="1" applyFont="1" applyFill="1">
      <alignment vertical="center"/>
    </xf>
    <xf numFmtId="178" fontId="19" fillId="2" borderId="0" xfId="0" applyNumberFormat="1" applyFont="1" applyFill="1"/>
    <xf numFmtId="177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 applyAlignment="1">
      <alignment horizontal="left"/>
    </xf>
    <xf numFmtId="177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182" fontId="20" fillId="2" borderId="0" xfId="1" applyNumberFormat="1" applyFont="1" applyFill="1">
      <alignment vertical="center"/>
    </xf>
    <xf numFmtId="0" fontId="16" fillId="2" borderId="0" xfId="2" applyFont="1" applyFill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3" fontId="0" fillId="2" borderId="1" xfId="0" applyNumberFormat="1" applyFill="1" applyBorder="1" applyAlignment="1">
      <alignment horizontal="right"/>
    </xf>
    <xf numFmtId="182" fontId="16" fillId="2" borderId="0" xfId="2" applyNumberFormat="1" applyFont="1" applyFill="1">
      <alignment vertical="center"/>
    </xf>
    <xf numFmtId="0" fontId="7" fillId="2" borderId="0" xfId="0" applyFont="1" applyFill="1" applyAlignment="1">
      <alignment vertical="center"/>
    </xf>
    <xf numFmtId="0" fontId="4" fillId="8" borderId="2" xfId="0" applyFont="1" applyFill="1" applyBorder="1"/>
    <xf numFmtId="0" fontId="16" fillId="2" borderId="0" xfId="2" applyFont="1" applyFill="1" applyAlignment="1">
      <alignment horizontal="right" vertical="center"/>
    </xf>
    <xf numFmtId="178" fontId="16" fillId="2" borderId="0" xfId="2" applyNumberFormat="1" applyFont="1" applyFill="1" applyAlignment="1">
      <alignment horizontal="right" vertical="center"/>
    </xf>
    <xf numFmtId="177" fontId="20" fillId="2" borderId="0" xfId="1" applyNumberFormat="1" applyFont="1" applyFill="1" applyAlignment="1"/>
    <xf numFmtId="0" fontId="0" fillId="4" borderId="1" xfId="0" applyFill="1" applyBorder="1"/>
    <xf numFmtId="0" fontId="7" fillId="4" borderId="1" xfId="0" applyFont="1" applyFill="1" applyBorder="1"/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8" fillId="4" borderId="1" xfId="0" applyFont="1" applyFill="1" applyBorder="1"/>
    <xf numFmtId="0" fontId="9" fillId="4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Fill="1"/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9" fillId="2" borderId="0" xfId="0" applyFont="1" applyFill="1"/>
    <xf numFmtId="0" fontId="19" fillId="0" borderId="0" xfId="0" applyFont="1" applyAlignment="1">
      <alignment vertical="center"/>
    </xf>
    <xf numFmtId="0" fontId="19" fillId="0" borderId="0" xfId="0" applyFont="1"/>
    <xf numFmtId="0" fontId="20" fillId="2" borderId="0" xfId="1" applyFont="1" applyFill="1" applyAlignment="1">
      <alignment horizontal="left"/>
    </xf>
    <xf numFmtId="0" fontId="20" fillId="0" borderId="0" xfId="1" applyFont="1">
      <alignment vertical="center"/>
    </xf>
    <xf numFmtId="0" fontId="20" fillId="0" borderId="0" xfId="1" applyFont="1" applyAlignment="1"/>
    <xf numFmtId="0" fontId="20" fillId="0" borderId="0" xfId="1" applyFont="1" applyAlignment="1">
      <alignment horizontal="left"/>
    </xf>
    <xf numFmtId="0" fontId="20" fillId="2" borderId="0" xfId="1" applyFont="1" applyFill="1" applyAlignment="1"/>
    <xf numFmtId="0" fontId="18" fillId="2" borderId="0" xfId="1" applyFont="1" applyFill="1" applyAlignment="1">
      <alignment horizontal="left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wrapText="1"/>
    </xf>
    <xf numFmtId="0" fontId="20" fillId="0" borderId="0" xfId="1" applyFont="1" applyAlignment="1">
      <alignment horizontal="center" vertical="center"/>
    </xf>
    <xf numFmtId="0" fontId="20" fillId="2" borderId="0" xfId="1" applyFont="1" applyFill="1">
      <alignment vertical="center"/>
    </xf>
    <xf numFmtId="0" fontId="16" fillId="2" borderId="0" xfId="2" applyFont="1" applyFill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/>
  </cellXfs>
  <cellStyles count="6">
    <cellStyle name="표준" xfId="0" builtinId="0"/>
    <cellStyle name="표준 2" xfId="1"/>
    <cellStyle name="표준 2 2" xfId="5"/>
    <cellStyle name="표준 3" xfId="3"/>
    <cellStyle name="표준 4" xfId="2"/>
    <cellStyle name="표준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44"/>
  <sheetViews>
    <sheetView zoomScaleNormal="100" workbookViewId="0">
      <selection activeCell="A89" sqref="A89:J89"/>
    </sheetView>
  </sheetViews>
  <sheetFormatPr defaultRowHeight="12.75" x14ac:dyDescent="0.2"/>
  <cols>
    <col min="1" max="1" width="20" customWidth="1"/>
    <col min="2" max="2" width="15.5703125" customWidth="1"/>
    <col min="3" max="3" width="8.7109375" style="23" bestFit="1" customWidth="1"/>
    <col min="4" max="4" width="51.85546875" bestFit="1" customWidth="1"/>
    <col min="5" max="5" width="33.28515625" bestFit="1" customWidth="1"/>
    <col min="6" max="6" width="52.7109375" customWidth="1"/>
    <col min="7" max="7" width="18.7109375" customWidth="1"/>
    <col min="8" max="8" width="32.85546875" bestFit="1" customWidth="1"/>
    <col min="9" max="9" width="20.7109375" customWidth="1"/>
    <col min="10" max="10" width="20.7109375" bestFit="1" customWidth="1"/>
  </cols>
  <sheetData>
    <row r="1" spans="1:10" x14ac:dyDescent="0.2">
      <c r="A1" s="53" t="s">
        <v>762</v>
      </c>
      <c r="B1" s="53" t="s">
        <v>763</v>
      </c>
      <c r="C1" s="54" t="s">
        <v>761</v>
      </c>
      <c r="D1" s="54" t="s">
        <v>0</v>
      </c>
      <c r="E1" s="55" t="s">
        <v>11</v>
      </c>
      <c r="F1" s="55" t="s">
        <v>87</v>
      </c>
      <c r="G1" s="55" t="s">
        <v>82</v>
      </c>
      <c r="H1" s="55" t="s">
        <v>103</v>
      </c>
      <c r="I1" s="55" t="s">
        <v>312</v>
      </c>
      <c r="J1" s="55" t="s">
        <v>13</v>
      </c>
    </row>
    <row r="2" spans="1:10" ht="13.5" x14ac:dyDescent="0.25">
      <c r="A2" s="47" t="s">
        <v>1</v>
      </c>
      <c r="B2" s="47" t="s">
        <v>2</v>
      </c>
      <c r="C2" s="48">
        <v>1</v>
      </c>
      <c r="D2" s="49" t="s">
        <v>3</v>
      </c>
      <c r="E2" s="50" t="s">
        <v>244</v>
      </c>
      <c r="F2" s="50" t="s">
        <v>309</v>
      </c>
      <c r="G2" s="51" t="s">
        <v>88</v>
      </c>
      <c r="H2" s="51"/>
      <c r="I2" s="52" t="s">
        <v>95</v>
      </c>
      <c r="J2" s="120"/>
    </row>
    <row r="3" spans="1:10" ht="13.5" x14ac:dyDescent="0.25">
      <c r="A3" s="3" t="s">
        <v>1</v>
      </c>
      <c r="B3" s="3" t="s">
        <v>2</v>
      </c>
      <c r="C3" s="4">
        <v>2</v>
      </c>
      <c r="D3" s="2" t="s">
        <v>81</v>
      </c>
      <c r="E3" s="5" t="s">
        <v>244</v>
      </c>
      <c r="F3" s="5" t="s">
        <v>310</v>
      </c>
      <c r="G3" s="7" t="s">
        <v>83</v>
      </c>
      <c r="H3" s="7"/>
      <c r="I3" s="10" t="s">
        <v>95</v>
      </c>
      <c r="J3" s="1"/>
    </row>
    <row r="4" spans="1:10" ht="13.5" x14ac:dyDescent="0.25">
      <c r="A4" s="3" t="s">
        <v>1</v>
      </c>
      <c r="B4" s="3" t="s">
        <v>2</v>
      </c>
      <c r="C4" s="4">
        <v>3</v>
      </c>
      <c r="D4" s="2" t="s">
        <v>86</v>
      </c>
      <c r="E4" s="5" t="s">
        <v>5</v>
      </c>
      <c r="F4" s="5" t="s">
        <v>84</v>
      </c>
      <c r="G4" s="7" t="s">
        <v>92</v>
      </c>
      <c r="H4" s="7"/>
      <c r="I4" s="10" t="s">
        <v>95</v>
      </c>
      <c r="J4" s="1"/>
    </row>
    <row r="5" spans="1:10" ht="13.5" x14ac:dyDescent="0.25">
      <c r="A5" s="3" t="s">
        <v>1</v>
      </c>
      <c r="B5" s="3" t="s">
        <v>2</v>
      </c>
      <c r="C5" s="4">
        <v>4</v>
      </c>
      <c r="D5" s="11" t="s">
        <v>4</v>
      </c>
      <c r="E5" s="5" t="s">
        <v>5</v>
      </c>
      <c r="F5" s="5" t="s">
        <v>84</v>
      </c>
      <c r="G5" s="7" t="s">
        <v>92</v>
      </c>
      <c r="H5" s="7"/>
      <c r="I5" s="10" t="s">
        <v>95</v>
      </c>
      <c r="J5" s="1"/>
    </row>
    <row r="6" spans="1:10" ht="13.5" x14ac:dyDescent="0.25">
      <c r="A6" s="47" t="s">
        <v>1</v>
      </c>
      <c r="B6" s="47" t="s">
        <v>2</v>
      </c>
      <c r="C6" s="48">
        <v>5</v>
      </c>
      <c r="D6" s="121" t="s">
        <v>98</v>
      </c>
      <c r="E6" s="50" t="s">
        <v>96</v>
      </c>
      <c r="F6" s="50" t="s">
        <v>106</v>
      </c>
      <c r="G6" s="51" t="s">
        <v>97</v>
      </c>
      <c r="H6" s="51"/>
      <c r="I6" s="52" t="s">
        <v>95</v>
      </c>
      <c r="J6" s="120"/>
    </row>
    <row r="7" spans="1:10" ht="13.5" x14ac:dyDescent="0.25">
      <c r="A7" s="3" t="s">
        <v>1</v>
      </c>
      <c r="B7" s="3" t="s">
        <v>2</v>
      </c>
      <c r="C7" s="4">
        <v>6</v>
      </c>
      <c r="D7" s="11" t="s">
        <v>99</v>
      </c>
      <c r="E7" s="5" t="s">
        <v>96</v>
      </c>
      <c r="F7" s="5" t="s">
        <v>106</v>
      </c>
      <c r="G7" s="7" t="s">
        <v>97</v>
      </c>
      <c r="H7" s="7"/>
      <c r="I7" s="10" t="s">
        <v>95</v>
      </c>
      <c r="J7" s="1"/>
    </row>
    <row r="8" spans="1:10" ht="13.5" x14ac:dyDescent="0.25">
      <c r="A8" s="3" t="s">
        <v>1</v>
      </c>
      <c r="B8" s="3" t="s">
        <v>2</v>
      </c>
      <c r="C8" s="4">
        <v>7</v>
      </c>
      <c r="D8" s="11" t="s">
        <v>100</v>
      </c>
      <c r="E8" s="5" t="s">
        <v>96</v>
      </c>
      <c r="F8" s="5" t="s">
        <v>106</v>
      </c>
      <c r="G8" s="7" t="s">
        <v>97</v>
      </c>
      <c r="H8" s="7"/>
      <c r="I8" s="10" t="s">
        <v>95</v>
      </c>
      <c r="J8" s="1"/>
    </row>
    <row r="9" spans="1:10" ht="13.5" x14ac:dyDescent="0.25">
      <c r="A9" s="3" t="s">
        <v>1</v>
      </c>
      <c r="B9" s="3" t="s">
        <v>2</v>
      </c>
      <c r="C9" s="4">
        <v>8</v>
      </c>
      <c r="D9" s="11" t="s">
        <v>174</v>
      </c>
      <c r="E9" s="5" t="s">
        <v>172</v>
      </c>
      <c r="F9" s="13" t="s">
        <v>811</v>
      </c>
      <c r="G9" s="7" t="s">
        <v>165</v>
      </c>
      <c r="H9" s="7"/>
      <c r="I9" s="10" t="s">
        <v>95</v>
      </c>
      <c r="J9" s="1"/>
    </row>
    <row r="10" spans="1:10" ht="13.5" x14ac:dyDescent="0.25">
      <c r="A10" s="3" t="s">
        <v>1</v>
      </c>
      <c r="B10" s="3" t="s">
        <v>2</v>
      </c>
      <c r="C10" s="4">
        <v>9</v>
      </c>
      <c r="D10" s="11" t="s">
        <v>175</v>
      </c>
      <c r="E10" s="5" t="s">
        <v>172</v>
      </c>
      <c r="F10" s="5" t="s">
        <v>176</v>
      </c>
      <c r="G10" s="7" t="s">
        <v>165</v>
      </c>
      <c r="H10" s="7"/>
      <c r="I10" s="10" t="s">
        <v>95</v>
      </c>
      <c r="J10" s="1"/>
    </row>
    <row r="11" spans="1:10" ht="13.5" x14ac:dyDescent="0.25">
      <c r="A11" s="3" t="s">
        <v>1</v>
      </c>
      <c r="B11" s="3" t="s">
        <v>2</v>
      </c>
      <c r="C11" s="4">
        <v>10</v>
      </c>
      <c r="D11" s="2" t="s">
        <v>89</v>
      </c>
      <c r="E11" s="5" t="s">
        <v>6</v>
      </c>
      <c r="F11" s="5" t="s">
        <v>239</v>
      </c>
      <c r="G11" s="12" t="s">
        <v>147</v>
      </c>
      <c r="H11" s="7"/>
      <c r="I11" s="10" t="s">
        <v>95</v>
      </c>
      <c r="J11" s="1"/>
    </row>
    <row r="12" spans="1:10" ht="13.5" x14ac:dyDescent="0.25">
      <c r="A12" s="3" t="s">
        <v>1</v>
      </c>
      <c r="B12" s="3" t="s">
        <v>2</v>
      </c>
      <c r="C12" s="4">
        <v>11</v>
      </c>
      <c r="D12" s="2" t="s">
        <v>90</v>
      </c>
      <c r="E12" s="5" t="s">
        <v>6</v>
      </c>
      <c r="F12" s="5" t="s">
        <v>239</v>
      </c>
      <c r="G12" s="12" t="s">
        <v>147</v>
      </c>
      <c r="H12" s="7"/>
      <c r="I12" s="10" t="s">
        <v>95</v>
      </c>
      <c r="J12" s="1"/>
    </row>
    <row r="13" spans="1:10" ht="13.5" x14ac:dyDescent="0.25">
      <c r="A13" s="3" t="s">
        <v>1</v>
      </c>
      <c r="B13" s="3" t="s">
        <v>2</v>
      </c>
      <c r="C13" s="4">
        <v>12</v>
      </c>
      <c r="D13" s="2" t="s">
        <v>91</v>
      </c>
      <c r="E13" s="5" t="s">
        <v>6</v>
      </c>
      <c r="F13" s="5" t="s">
        <v>239</v>
      </c>
      <c r="G13" s="12" t="s">
        <v>147</v>
      </c>
      <c r="H13" s="7"/>
      <c r="I13" s="10" t="s">
        <v>95</v>
      </c>
      <c r="J13" s="1"/>
    </row>
    <row r="14" spans="1:10" ht="13.5" x14ac:dyDescent="0.25">
      <c r="A14" s="3" t="s">
        <v>1</v>
      </c>
      <c r="B14" s="3" t="s">
        <v>2</v>
      </c>
      <c r="C14" s="4">
        <v>13</v>
      </c>
      <c r="D14" s="1" t="s">
        <v>93</v>
      </c>
      <c r="E14" s="5" t="s">
        <v>7</v>
      </c>
      <c r="F14" s="5" t="s">
        <v>744</v>
      </c>
      <c r="G14" s="7" t="s">
        <v>742</v>
      </c>
      <c r="H14" s="9" t="s">
        <v>104</v>
      </c>
      <c r="I14" s="9"/>
      <c r="J14" s="1"/>
    </row>
    <row r="15" spans="1:10" ht="13.5" x14ac:dyDescent="0.25">
      <c r="A15" s="3" t="s">
        <v>1</v>
      </c>
      <c r="B15" s="3" t="s">
        <v>2</v>
      </c>
      <c r="C15" s="4">
        <v>14</v>
      </c>
      <c r="D15" s="2" t="s">
        <v>94</v>
      </c>
      <c r="E15" s="5" t="s">
        <v>7</v>
      </c>
      <c r="F15" s="5" t="s">
        <v>743</v>
      </c>
      <c r="G15" s="7" t="s">
        <v>742</v>
      </c>
      <c r="H15" s="9" t="s">
        <v>104</v>
      </c>
      <c r="I15" s="9"/>
      <c r="J15" s="1"/>
    </row>
    <row r="16" spans="1:10" ht="13.5" x14ac:dyDescent="0.25">
      <c r="A16" s="3" t="s">
        <v>1</v>
      </c>
      <c r="B16" s="4" t="s">
        <v>8</v>
      </c>
      <c r="C16" s="4">
        <v>15</v>
      </c>
      <c r="D16" s="2" t="s">
        <v>235</v>
      </c>
      <c r="E16" s="5" t="s">
        <v>10</v>
      </c>
      <c r="F16" s="13" t="s">
        <v>112</v>
      </c>
      <c r="G16" s="7" t="s">
        <v>88</v>
      </c>
      <c r="H16" s="7"/>
      <c r="I16" s="10" t="s">
        <v>95</v>
      </c>
      <c r="J16" s="10" t="s">
        <v>95</v>
      </c>
    </row>
    <row r="17" spans="1:10" ht="13.5" x14ac:dyDescent="0.25">
      <c r="A17" s="47" t="s">
        <v>1</v>
      </c>
      <c r="B17" s="48" t="s">
        <v>8</v>
      </c>
      <c r="C17" s="48">
        <v>16</v>
      </c>
      <c r="D17" s="49" t="s">
        <v>9</v>
      </c>
      <c r="E17" s="50" t="s">
        <v>10</v>
      </c>
      <c r="F17" s="50" t="s">
        <v>109</v>
      </c>
      <c r="G17" s="51" t="s">
        <v>88</v>
      </c>
      <c r="H17" s="51"/>
      <c r="I17" s="52" t="s">
        <v>95</v>
      </c>
      <c r="J17" s="52" t="s">
        <v>95</v>
      </c>
    </row>
    <row r="18" spans="1:10" ht="13.5" x14ac:dyDescent="0.25">
      <c r="A18" s="3" t="s">
        <v>1</v>
      </c>
      <c r="B18" s="4" t="s">
        <v>8</v>
      </c>
      <c r="C18" s="4">
        <v>17</v>
      </c>
      <c r="D18" s="2" t="s">
        <v>236</v>
      </c>
      <c r="E18" s="5" t="s">
        <v>27</v>
      </c>
      <c r="F18" s="6" t="s">
        <v>213</v>
      </c>
      <c r="G18" s="8" t="s">
        <v>88</v>
      </c>
      <c r="H18" s="7"/>
      <c r="I18" s="10" t="s">
        <v>95</v>
      </c>
      <c r="J18" s="10" t="s">
        <v>95</v>
      </c>
    </row>
    <row r="19" spans="1:10" ht="13.5" x14ac:dyDescent="0.25">
      <c r="A19" s="3" t="s">
        <v>1</v>
      </c>
      <c r="B19" s="4" t="s">
        <v>8</v>
      </c>
      <c r="C19" s="4">
        <v>18</v>
      </c>
      <c r="D19" s="2" t="s">
        <v>237</v>
      </c>
      <c r="E19" s="5" t="s">
        <v>27</v>
      </c>
      <c r="F19" s="6" t="s">
        <v>213</v>
      </c>
      <c r="G19" s="8" t="s">
        <v>88</v>
      </c>
      <c r="H19" s="7"/>
      <c r="I19" s="10" t="s">
        <v>95</v>
      </c>
      <c r="J19" s="10" t="s">
        <v>95</v>
      </c>
    </row>
    <row r="20" spans="1:10" ht="13.5" x14ac:dyDescent="0.25">
      <c r="A20" s="3" t="s">
        <v>1</v>
      </c>
      <c r="B20" s="4" t="s">
        <v>8</v>
      </c>
      <c r="C20" s="4">
        <v>19</v>
      </c>
      <c r="D20" s="1" t="s">
        <v>110</v>
      </c>
      <c r="E20" s="5" t="s">
        <v>10</v>
      </c>
      <c r="F20" s="13" t="s">
        <v>112</v>
      </c>
      <c r="G20" s="7" t="s">
        <v>88</v>
      </c>
      <c r="H20" s="7"/>
      <c r="I20" s="10" t="s">
        <v>95</v>
      </c>
      <c r="J20" s="10" t="s">
        <v>95</v>
      </c>
    </row>
    <row r="21" spans="1:10" ht="13.5" x14ac:dyDescent="0.25">
      <c r="A21" s="3" t="s">
        <v>1</v>
      </c>
      <c r="B21" s="4" t="s">
        <v>8</v>
      </c>
      <c r="C21" s="4">
        <v>20</v>
      </c>
      <c r="D21" s="2" t="s">
        <v>111</v>
      </c>
      <c r="E21" s="5" t="s">
        <v>10</v>
      </c>
      <c r="F21" s="13" t="s">
        <v>399</v>
      </c>
      <c r="G21" s="12" t="s">
        <v>83</v>
      </c>
      <c r="H21" s="7"/>
      <c r="I21" s="10" t="s">
        <v>95</v>
      </c>
      <c r="J21" s="10" t="s">
        <v>95</v>
      </c>
    </row>
    <row r="22" spans="1:10" ht="13.5" x14ac:dyDescent="0.25">
      <c r="A22" s="3" t="s">
        <v>1</v>
      </c>
      <c r="B22" s="4" t="s">
        <v>8</v>
      </c>
      <c r="C22" s="4">
        <v>21</v>
      </c>
      <c r="D22" s="2" t="s">
        <v>238</v>
      </c>
      <c r="E22" s="5" t="s">
        <v>172</v>
      </c>
      <c r="F22" s="13" t="s">
        <v>812</v>
      </c>
      <c r="G22" s="12" t="s">
        <v>165</v>
      </c>
      <c r="H22" s="7"/>
      <c r="I22" s="10" t="s">
        <v>95</v>
      </c>
      <c r="J22" s="10" t="s">
        <v>95</v>
      </c>
    </row>
    <row r="23" spans="1:10" ht="13.5" x14ac:dyDescent="0.25">
      <c r="A23" s="3" t="s">
        <v>1</v>
      </c>
      <c r="B23" s="4" t="s">
        <v>8</v>
      </c>
      <c r="C23" s="4">
        <v>22</v>
      </c>
      <c r="D23" s="2" t="s">
        <v>12</v>
      </c>
      <c r="E23" s="5" t="s">
        <v>10</v>
      </c>
      <c r="F23" s="5" t="s">
        <v>112</v>
      </c>
      <c r="G23" s="12" t="s">
        <v>83</v>
      </c>
      <c r="H23" s="8"/>
      <c r="I23" s="10" t="s">
        <v>95</v>
      </c>
      <c r="J23" s="10" t="s">
        <v>95</v>
      </c>
    </row>
    <row r="24" spans="1:10" ht="13.5" x14ac:dyDescent="0.25">
      <c r="A24" s="3" t="s">
        <v>1</v>
      </c>
      <c r="B24" s="4" t="s">
        <v>8</v>
      </c>
      <c r="C24" s="4">
        <v>23</v>
      </c>
      <c r="D24" s="2" t="s">
        <v>393</v>
      </c>
      <c r="E24" s="5" t="s">
        <v>172</v>
      </c>
      <c r="F24" s="13" t="s">
        <v>812</v>
      </c>
      <c r="G24" s="12" t="s">
        <v>165</v>
      </c>
      <c r="H24" s="8"/>
      <c r="I24" s="10" t="s">
        <v>95</v>
      </c>
      <c r="J24" s="10" t="s">
        <v>95</v>
      </c>
    </row>
    <row r="25" spans="1:10" ht="13.5" x14ac:dyDescent="0.25">
      <c r="A25" s="3" t="s">
        <v>1</v>
      </c>
      <c r="B25" s="4" t="s">
        <v>8</v>
      </c>
      <c r="C25" s="4">
        <v>24</v>
      </c>
      <c r="D25" s="2" t="s">
        <v>240</v>
      </c>
      <c r="E25" s="13" t="s">
        <v>27</v>
      </c>
      <c r="F25" s="13" t="s">
        <v>658</v>
      </c>
      <c r="G25" s="12">
        <v>2024</v>
      </c>
      <c r="H25" s="8"/>
      <c r="I25" s="10" t="s">
        <v>95</v>
      </c>
      <c r="J25" s="10" t="s">
        <v>95</v>
      </c>
    </row>
    <row r="26" spans="1:10" ht="13.5" x14ac:dyDescent="0.25">
      <c r="A26" s="3" t="s">
        <v>1</v>
      </c>
      <c r="B26" s="4" t="s">
        <v>8</v>
      </c>
      <c r="C26" s="4">
        <v>25</v>
      </c>
      <c r="D26" s="2" t="s">
        <v>241</v>
      </c>
      <c r="E26" s="13" t="s">
        <v>27</v>
      </c>
      <c r="F26" s="13" t="s">
        <v>658</v>
      </c>
      <c r="G26" s="12" t="s">
        <v>165</v>
      </c>
      <c r="H26" s="8"/>
      <c r="I26" s="10" t="s">
        <v>95</v>
      </c>
      <c r="J26" s="10" t="s">
        <v>95</v>
      </c>
    </row>
    <row r="27" spans="1:10" ht="13.5" x14ac:dyDescent="0.25">
      <c r="A27" s="3" t="s">
        <v>1</v>
      </c>
      <c r="B27" s="4" t="s">
        <v>8</v>
      </c>
      <c r="C27" s="4">
        <v>26</v>
      </c>
      <c r="D27" s="2" t="s">
        <v>398</v>
      </c>
      <c r="E27" s="5" t="s">
        <v>27</v>
      </c>
      <c r="F27" s="14" t="s">
        <v>213</v>
      </c>
      <c r="G27" s="8" t="s">
        <v>88</v>
      </c>
      <c r="H27" s="8"/>
      <c r="I27" s="10" t="s">
        <v>95</v>
      </c>
      <c r="J27" s="10" t="s">
        <v>95</v>
      </c>
    </row>
    <row r="28" spans="1:10" ht="13.5" x14ac:dyDescent="0.25">
      <c r="A28" s="47" t="s">
        <v>14</v>
      </c>
      <c r="B28" s="48" t="s">
        <v>15</v>
      </c>
      <c r="C28" s="48">
        <v>27</v>
      </c>
      <c r="D28" s="49" t="s">
        <v>17</v>
      </c>
      <c r="E28" s="50" t="s">
        <v>18</v>
      </c>
      <c r="F28" s="57" t="s">
        <v>745</v>
      </c>
      <c r="G28" s="51" t="s">
        <v>88</v>
      </c>
      <c r="H28" s="51" t="s">
        <v>314</v>
      </c>
      <c r="I28" s="51"/>
      <c r="J28" s="52" t="s">
        <v>95</v>
      </c>
    </row>
    <row r="29" spans="1:10" ht="13.5" x14ac:dyDescent="0.25">
      <c r="A29" s="3" t="s">
        <v>14</v>
      </c>
      <c r="B29" s="4" t="s">
        <v>15</v>
      </c>
      <c r="C29" s="4">
        <v>28</v>
      </c>
      <c r="D29" s="2" t="s">
        <v>224</v>
      </c>
      <c r="E29" s="5" t="s">
        <v>18</v>
      </c>
      <c r="F29" s="13" t="s">
        <v>746</v>
      </c>
      <c r="G29" s="7" t="s">
        <v>747</v>
      </c>
      <c r="H29" s="7" t="s">
        <v>314</v>
      </c>
      <c r="I29" s="7"/>
      <c r="J29" s="10" t="s">
        <v>95</v>
      </c>
    </row>
    <row r="30" spans="1:10" ht="13.5" x14ac:dyDescent="0.25">
      <c r="A30" s="3" t="s">
        <v>14</v>
      </c>
      <c r="B30" s="4" t="s">
        <v>15</v>
      </c>
      <c r="C30" s="4">
        <v>29</v>
      </c>
      <c r="D30" s="2" t="s">
        <v>194</v>
      </c>
      <c r="E30" s="5" t="s">
        <v>18</v>
      </c>
      <c r="F30" s="13" t="s">
        <v>748</v>
      </c>
      <c r="G30" s="7" t="s">
        <v>747</v>
      </c>
      <c r="H30" s="7" t="s">
        <v>314</v>
      </c>
      <c r="I30" s="7"/>
      <c r="J30" s="10" t="s">
        <v>95</v>
      </c>
    </row>
    <row r="31" spans="1:10" ht="13.5" x14ac:dyDescent="0.25">
      <c r="A31" s="3" t="s">
        <v>14</v>
      </c>
      <c r="B31" s="4" t="s">
        <v>15</v>
      </c>
      <c r="C31" s="4">
        <v>30</v>
      </c>
      <c r="D31" s="2" t="s">
        <v>195</v>
      </c>
      <c r="E31" s="5" t="s">
        <v>18</v>
      </c>
      <c r="F31" s="13" t="s">
        <v>749</v>
      </c>
      <c r="G31" s="7" t="s">
        <v>190</v>
      </c>
      <c r="H31" s="7" t="s">
        <v>314</v>
      </c>
      <c r="I31" s="7"/>
      <c r="J31" s="10" t="s">
        <v>95</v>
      </c>
    </row>
    <row r="32" spans="1:10" ht="13.5" x14ac:dyDescent="0.25">
      <c r="A32" s="47" t="s">
        <v>14</v>
      </c>
      <c r="B32" s="48" t="s">
        <v>15</v>
      </c>
      <c r="C32" s="48">
        <v>31</v>
      </c>
      <c r="D32" s="49" t="s">
        <v>223</v>
      </c>
      <c r="E32" s="50" t="s">
        <v>18</v>
      </c>
      <c r="F32" s="50" t="s">
        <v>750</v>
      </c>
      <c r="G32" s="51" t="s">
        <v>190</v>
      </c>
      <c r="H32" s="51" t="s">
        <v>314</v>
      </c>
      <c r="I32" s="51"/>
      <c r="J32" s="52" t="s">
        <v>95</v>
      </c>
    </row>
    <row r="33" spans="1:10" ht="13.5" x14ac:dyDescent="0.25">
      <c r="A33" s="3" t="s">
        <v>14</v>
      </c>
      <c r="B33" s="4" t="s">
        <v>15</v>
      </c>
      <c r="C33" s="4">
        <v>32</v>
      </c>
      <c r="D33" s="2" t="s">
        <v>222</v>
      </c>
      <c r="E33" s="5" t="s">
        <v>18</v>
      </c>
      <c r="F33" s="13" t="s">
        <v>775</v>
      </c>
      <c r="G33" s="7" t="s">
        <v>190</v>
      </c>
      <c r="H33" s="7" t="s">
        <v>314</v>
      </c>
      <c r="I33" s="7"/>
      <c r="J33" s="10" t="s">
        <v>95</v>
      </c>
    </row>
    <row r="34" spans="1:10" x14ac:dyDescent="0.2">
      <c r="A34" s="3" t="s">
        <v>14</v>
      </c>
      <c r="B34" s="4" t="s">
        <v>15</v>
      </c>
      <c r="C34" s="4">
        <v>33</v>
      </c>
      <c r="D34" s="2" t="s">
        <v>19</v>
      </c>
      <c r="E34" s="5" t="s">
        <v>21</v>
      </c>
      <c r="F34" s="5" t="s">
        <v>113</v>
      </c>
      <c r="G34" s="7" t="s">
        <v>97</v>
      </c>
      <c r="H34" s="7" t="s">
        <v>21</v>
      </c>
      <c r="I34" s="7"/>
      <c r="J34" s="1"/>
    </row>
    <row r="35" spans="1:10" ht="13.5" x14ac:dyDescent="0.25">
      <c r="A35" s="3" t="s">
        <v>14</v>
      </c>
      <c r="B35" s="4" t="s">
        <v>15</v>
      </c>
      <c r="C35" s="4">
        <v>34</v>
      </c>
      <c r="D35" s="2" t="s">
        <v>114</v>
      </c>
      <c r="E35" s="5" t="s">
        <v>21</v>
      </c>
      <c r="F35" s="5" t="s">
        <v>115</v>
      </c>
      <c r="G35" s="7" t="s">
        <v>774</v>
      </c>
      <c r="H35" s="7" t="s">
        <v>21</v>
      </c>
      <c r="I35" s="7"/>
      <c r="J35" s="10" t="s">
        <v>95</v>
      </c>
    </row>
    <row r="36" spans="1:10" x14ac:dyDescent="0.2">
      <c r="A36" s="3" t="s">
        <v>14</v>
      </c>
      <c r="B36" s="4" t="s">
        <v>15</v>
      </c>
      <c r="C36" s="4">
        <v>35</v>
      </c>
      <c r="D36" s="1" t="s">
        <v>20</v>
      </c>
      <c r="E36" s="5" t="s">
        <v>21</v>
      </c>
      <c r="F36" s="5" t="s">
        <v>115</v>
      </c>
      <c r="G36" s="7" t="s">
        <v>97</v>
      </c>
      <c r="H36" s="7" t="s">
        <v>21</v>
      </c>
      <c r="I36" s="7"/>
      <c r="J36" s="1"/>
    </row>
    <row r="37" spans="1:10" ht="13.5" x14ac:dyDescent="0.25">
      <c r="A37" s="3" t="s">
        <v>14</v>
      </c>
      <c r="B37" s="4" t="s">
        <v>15</v>
      </c>
      <c r="C37" s="4">
        <v>36</v>
      </c>
      <c r="D37" s="11" t="s">
        <v>22</v>
      </c>
      <c r="E37" s="14" t="s">
        <v>23</v>
      </c>
      <c r="F37" s="6" t="s">
        <v>116</v>
      </c>
      <c r="G37" s="7" t="s">
        <v>625</v>
      </c>
      <c r="H37" s="8"/>
      <c r="I37" s="10" t="s">
        <v>95</v>
      </c>
      <c r="J37" s="10" t="s">
        <v>95</v>
      </c>
    </row>
    <row r="38" spans="1:10" ht="13.5" x14ac:dyDescent="0.25">
      <c r="A38" s="3" t="s">
        <v>14</v>
      </c>
      <c r="B38" s="4" t="s">
        <v>15</v>
      </c>
      <c r="C38" s="4">
        <v>37</v>
      </c>
      <c r="D38" s="11" t="s">
        <v>24</v>
      </c>
      <c r="E38" s="6" t="s">
        <v>23</v>
      </c>
      <c r="F38" s="6" t="s">
        <v>117</v>
      </c>
      <c r="G38" s="7" t="s">
        <v>625</v>
      </c>
      <c r="H38" s="8"/>
      <c r="I38" s="10" t="s">
        <v>95</v>
      </c>
      <c r="J38" s="1"/>
    </row>
    <row r="39" spans="1:10" ht="13.5" x14ac:dyDescent="0.25">
      <c r="A39" s="3" t="s">
        <v>14</v>
      </c>
      <c r="B39" s="4" t="s">
        <v>15</v>
      </c>
      <c r="C39" s="4">
        <v>38</v>
      </c>
      <c r="D39" s="11" t="s">
        <v>25</v>
      </c>
      <c r="E39" s="5" t="s">
        <v>18</v>
      </c>
      <c r="F39" s="5" t="s">
        <v>118</v>
      </c>
      <c r="G39" s="7" t="s">
        <v>662</v>
      </c>
      <c r="H39" s="12" t="s">
        <v>314</v>
      </c>
      <c r="I39" s="10"/>
      <c r="J39" s="10" t="s">
        <v>95</v>
      </c>
    </row>
    <row r="40" spans="1:10" ht="13.5" x14ac:dyDescent="0.25">
      <c r="A40" s="3" t="s">
        <v>14</v>
      </c>
      <c r="B40" s="4" t="s">
        <v>15</v>
      </c>
      <c r="C40" s="4">
        <v>39</v>
      </c>
      <c r="D40" s="1" t="s">
        <v>663</v>
      </c>
      <c r="E40" s="5" t="s">
        <v>18</v>
      </c>
      <c r="F40" s="5" t="s">
        <v>189</v>
      </c>
      <c r="G40" s="7" t="s">
        <v>664</v>
      </c>
      <c r="H40" s="12" t="s">
        <v>314</v>
      </c>
      <c r="I40" s="10"/>
      <c r="J40" s="1"/>
    </row>
    <row r="41" spans="1:10" ht="13.5" x14ac:dyDescent="0.25">
      <c r="A41" s="3" t="s">
        <v>14</v>
      </c>
      <c r="B41" s="4" t="s">
        <v>15</v>
      </c>
      <c r="C41" s="4">
        <v>40</v>
      </c>
      <c r="D41" s="1" t="s">
        <v>191</v>
      </c>
      <c r="E41" s="5" t="s">
        <v>192</v>
      </c>
      <c r="F41" s="5" t="s">
        <v>193</v>
      </c>
      <c r="G41" s="7" t="s">
        <v>625</v>
      </c>
      <c r="H41" s="7"/>
      <c r="I41" s="10" t="s">
        <v>95</v>
      </c>
      <c r="J41" s="1"/>
    </row>
    <row r="42" spans="1:10" ht="13.5" x14ac:dyDescent="0.25">
      <c r="A42" s="3" t="s">
        <v>14</v>
      </c>
      <c r="B42" s="4" t="s">
        <v>15</v>
      </c>
      <c r="C42" s="4">
        <v>41</v>
      </c>
      <c r="D42" s="11" t="s">
        <v>28</v>
      </c>
      <c r="E42" s="5" t="s">
        <v>29</v>
      </c>
      <c r="F42" s="5" t="s">
        <v>121</v>
      </c>
      <c r="G42" s="7" t="s">
        <v>88</v>
      </c>
      <c r="H42" s="7"/>
      <c r="I42" s="10" t="s">
        <v>95</v>
      </c>
      <c r="J42" s="1"/>
    </row>
    <row r="43" spans="1:10" ht="13.5" x14ac:dyDescent="0.25">
      <c r="A43" s="3" t="s">
        <v>14</v>
      </c>
      <c r="B43" s="4" t="s">
        <v>15</v>
      </c>
      <c r="C43" s="4">
        <v>42</v>
      </c>
      <c r="D43" s="11" t="s">
        <v>30</v>
      </c>
      <c r="E43" s="5" t="s">
        <v>29</v>
      </c>
      <c r="F43" s="5" t="s">
        <v>121</v>
      </c>
      <c r="G43" s="7" t="s">
        <v>88</v>
      </c>
      <c r="H43" s="7"/>
      <c r="I43" s="10" t="s">
        <v>95</v>
      </c>
      <c r="J43" s="1"/>
    </row>
    <row r="44" spans="1:10" ht="13.5" x14ac:dyDescent="0.25">
      <c r="A44" s="3" t="s">
        <v>14</v>
      </c>
      <c r="B44" s="4" t="s">
        <v>15</v>
      </c>
      <c r="C44" s="4">
        <v>43</v>
      </c>
      <c r="D44" s="11" t="s">
        <v>31</v>
      </c>
      <c r="E44" s="5" t="s">
        <v>29</v>
      </c>
      <c r="F44" s="5" t="s">
        <v>121</v>
      </c>
      <c r="G44" s="7" t="s">
        <v>88</v>
      </c>
      <c r="H44" s="7"/>
      <c r="I44" s="10" t="s">
        <v>95</v>
      </c>
      <c r="J44" s="1"/>
    </row>
    <row r="45" spans="1:10" ht="13.5" x14ac:dyDescent="0.25">
      <c r="A45" s="3" t="s">
        <v>14</v>
      </c>
      <c r="B45" s="4" t="s">
        <v>15</v>
      </c>
      <c r="C45" s="4">
        <v>44</v>
      </c>
      <c r="D45" s="11" t="s">
        <v>456</v>
      </c>
      <c r="E45" s="6" t="s">
        <v>23</v>
      </c>
      <c r="F45" s="6" t="s">
        <v>122</v>
      </c>
      <c r="G45" s="7" t="s">
        <v>625</v>
      </c>
      <c r="H45" s="8"/>
      <c r="I45" s="10" t="s">
        <v>95</v>
      </c>
      <c r="J45" s="1"/>
    </row>
    <row r="46" spans="1:10" ht="13.5" x14ac:dyDescent="0.25">
      <c r="A46" s="3" t="s">
        <v>14</v>
      </c>
      <c r="B46" s="4" t="s">
        <v>15</v>
      </c>
      <c r="C46" s="4">
        <v>45</v>
      </c>
      <c r="D46" s="11" t="s">
        <v>188</v>
      </c>
      <c r="E46" s="6" t="s">
        <v>164</v>
      </c>
      <c r="F46" s="15" t="s">
        <v>803</v>
      </c>
      <c r="G46" s="8" t="s">
        <v>165</v>
      </c>
      <c r="H46" s="8"/>
      <c r="I46" s="10" t="s">
        <v>95</v>
      </c>
      <c r="J46" s="1"/>
    </row>
    <row r="47" spans="1:10" ht="13.5" x14ac:dyDescent="0.25">
      <c r="A47" s="3" t="s">
        <v>14</v>
      </c>
      <c r="B47" s="4" t="s">
        <v>16</v>
      </c>
      <c r="C47" s="4">
        <v>46</v>
      </c>
      <c r="D47" s="11" t="s">
        <v>212</v>
      </c>
      <c r="E47" s="5" t="s">
        <v>27</v>
      </c>
      <c r="F47" s="6" t="s">
        <v>213</v>
      </c>
      <c r="G47" s="8" t="s">
        <v>88</v>
      </c>
      <c r="H47" s="8"/>
      <c r="I47" s="10" t="s">
        <v>95</v>
      </c>
      <c r="J47" s="1"/>
    </row>
    <row r="48" spans="1:10" ht="13.5" x14ac:dyDescent="0.25">
      <c r="A48" s="3" t="s">
        <v>14</v>
      </c>
      <c r="B48" s="4" t="s">
        <v>16</v>
      </c>
      <c r="C48" s="4">
        <v>47</v>
      </c>
      <c r="D48" s="11" t="s">
        <v>214</v>
      </c>
      <c r="E48" s="5" t="s">
        <v>27</v>
      </c>
      <c r="F48" s="6" t="s">
        <v>213</v>
      </c>
      <c r="G48" s="8" t="s">
        <v>88</v>
      </c>
      <c r="H48" s="8"/>
      <c r="I48" s="10" t="s">
        <v>95</v>
      </c>
      <c r="J48" s="1"/>
    </row>
    <row r="49" spans="1:10" ht="13.5" x14ac:dyDescent="0.25">
      <c r="A49" s="3" t="s">
        <v>14</v>
      </c>
      <c r="B49" s="4" t="s">
        <v>16</v>
      </c>
      <c r="C49" s="4">
        <v>48</v>
      </c>
      <c r="D49" s="11" t="s">
        <v>215</v>
      </c>
      <c r="E49" s="5" t="s">
        <v>27</v>
      </c>
      <c r="F49" s="6" t="s">
        <v>213</v>
      </c>
      <c r="G49" s="8" t="s">
        <v>88</v>
      </c>
      <c r="H49" s="8"/>
      <c r="I49" s="10" t="s">
        <v>95</v>
      </c>
      <c r="J49" s="1"/>
    </row>
    <row r="50" spans="1:10" ht="13.5" x14ac:dyDescent="0.25">
      <c r="A50" s="47" t="s">
        <v>14</v>
      </c>
      <c r="B50" s="48" t="s">
        <v>16</v>
      </c>
      <c r="C50" s="48">
        <v>49</v>
      </c>
      <c r="D50" s="121" t="s">
        <v>216</v>
      </c>
      <c r="E50" s="50" t="s">
        <v>27</v>
      </c>
      <c r="F50" s="122" t="s">
        <v>213</v>
      </c>
      <c r="G50" s="123" t="s">
        <v>88</v>
      </c>
      <c r="H50" s="123"/>
      <c r="I50" s="52" t="s">
        <v>95</v>
      </c>
      <c r="J50" s="120"/>
    </row>
    <row r="51" spans="1:10" ht="13.5" x14ac:dyDescent="0.25">
      <c r="A51" s="3" t="s">
        <v>14</v>
      </c>
      <c r="B51" s="4" t="s">
        <v>16</v>
      </c>
      <c r="C51" s="4">
        <v>50</v>
      </c>
      <c r="D51" s="2" t="s">
        <v>231</v>
      </c>
      <c r="E51" s="2" t="s">
        <v>73</v>
      </c>
      <c r="F51" s="2" t="s">
        <v>132</v>
      </c>
      <c r="G51" s="4" t="s">
        <v>140</v>
      </c>
      <c r="H51" s="3"/>
      <c r="I51" s="10" t="s">
        <v>95</v>
      </c>
      <c r="J51" s="10" t="s">
        <v>95</v>
      </c>
    </row>
    <row r="52" spans="1:10" ht="13.5" x14ac:dyDescent="0.25">
      <c r="A52" s="3" t="s">
        <v>14</v>
      </c>
      <c r="B52" s="4" t="s">
        <v>16</v>
      </c>
      <c r="C52" s="4">
        <v>51</v>
      </c>
      <c r="D52" s="2" t="s">
        <v>232</v>
      </c>
      <c r="E52" s="5" t="s">
        <v>172</v>
      </c>
      <c r="F52" s="16" t="s">
        <v>804</v>
      </c>
      <c r="G52" s="3" t="s">
        <v>165</v>
      </c>
      <c r="H52" s="8"/>
      <c r="I52" s="10" t="s">
        <v>95</v>
      </c>
      <c r="J52" s="10" t="s">
        <v>95</v>
      </c>
    </row>
    <row r="53" spans="1:10" ht="13.5" x14ac:dyDescent="0.25">
      <c r="A53" s="3" t="s">
        <v>14</v>
      </c>
      <c r="B53" s="4" t="s">
        <v>16</v>
      </c>
      <c r="C53" s="4">
        <v>52</v>
      </c>
      <c r="D53" s="2" t="s">
        <v>233</v>
      </c>
      <c r="E53" s="5" t="s">
        <v>172</v>
      </c>
      <c r="F53" s="16" t="s">
        <v>805</v>
      </c>
      <c r="G53" s="3" t="s">
        <v>165</v>
      </c>
      <c r="H53" s="8"/>
      <c r="I53" s="10" t="s">
        <v>95</v>
      </c>
      <c r="J53" s="10" t="s">
        <v>95</v>
      </c>
    </row>
    <row r="54" spans="1:10" ht="13.5" x14ac:dyDescent="0.25">
      <c r="A54" s="3" t="s">
        <v>14</v>
      </c>
      <c r="B54" s="4" t="s">
        <v>16</v>
      </c>
      <c r="C54" s="4">
        <v>53</v>
      </c>
      <c r="D54" s="2" t="s">
        <v>478</v>
      </c>
      <c r="E54" s="5" t="s">
        <v>172</v>
      </c>
      <c r="F54" s="16" t="s">
        <v>805</v>
      </c>
      <c r="G54" s="3" t="s">
        <v>165</v>
      </c>
      <c r="H54" s="8"/>
      <c r="I54" s="10" t="s">
        <v>95</v>
      </c>
      <c r="J54" s="10" t="s">
        <v>95</v>
      </c>
    </row>
    <row r="55" spans="1:10" ht="13.5" x14ac:dyDescent="0.25">
      <c r="A55" s="3" t="s">
        <v>14</v>
      </c>
      <c r="B55" s="4" t="s">
        <v>16</v>
      </c>
      <c r="C55" s="4">
        <v>54</v>
      </c>
      <c r="D55" s="2" t="s">
        <v>243</v>
      </c>
      <c r="E55" s="5" t="s">
        <v>172</v>
      </c>
      <c r="F55" s="16" t="s">
        <v>806</v>
      </c>
      <c r="G55" s="3" t="s">
        <v>165</v>
      </c>
      <c r="H55" s="8"/>
      <c r="I55" s="10" t="s">
        <v>95</v>
      </c>
      <c r="J55" s="10" t="s">
        <v>95</v>
      </c>
    </row>
    <row r="56" spans="1:10" ht="13.5" x14ac:dyDescent="0.25">
      <c r="A56" s="3" t="s">
        <v>14</v>
      </c>
      <c r="B56" s="4" t="s">
        <v>16</v>
      </c>
      <c r="C56" s="4">
        <v>55</v>
      </c>
      <c r="D56" s="2" t="s">
        <v>242</v>
      </c>
      <c r="E56" s="5" t="s">
        <v>27</v>
      </c>
      <c r="F56" s="17" t="s">
        <v>659</v>
      </c>
      <c r="G56" s="8" t="s">
        <v>88</v>
      </c>
      <c r="H56" s="8"/>
      <c r="I56" s="10" t="s">
        <v>95</v>
      </c>
      <c r="J56" s="10" t="s">
        <v>95</v>
      </c>
    </row>
    <row r="57" spans="1:10" ht="13.5" x14ac:dyDescent="0.25">
      <c r="A57" s="3" t="s">
        <v>14</v>
      </c>
      <c r="B57" s="4" t="s">
        <v>16</v>
      </c>
      <c r="C57" s="4">
        <v>56</v>
      </c>
      <c r="D57" s="1" t="s">
        <v>26</v>
      </c>
      <c r="E57" s="5" t="s">
        <v>27</v>
      </c>
      <c r="F57" s="5" t="s">
        <v>119</v>
      </c>
      <c r="G57" s="7" t="s">
        <v>120</v>
      </c>
      <c r="H57" s="8"/>
      <c r="I57" s="10" t="s">
        <v>95</v>
      </c>
      <c r="J57" s="1"/>
    </row>
    <row r="58" spans="1:10" x14ac:dyDescent="0.2">
      <c r="A58" s="3" t="s">
        <v>32</v>
      </c>
      <c r="B58" s="4" t="s">
        <v>161</v>
      </c>
      <c r="C58" s="4">
        <v>57</v>
      </c>
      <c r="D58" s="2" t="s">
        <v>101</v>
      </c>
      <c r="E58" s="2" t="s">
        <v>39</v>
      </c>
      <c r="F58" s="2" t="s">
        <v>107</v>
      </c>
      <c r="G58" s="4" t="s">
        <v>102</v>
      </c>
      <c r="H58" s="4" t="s">
        <v>105</v>
      </c>
      <c r="I58" s="4"/>
      <c r="J58" s="1"/>
    </row>
    <row r="59" spans="1:10" x14ac:dyDescent="0.2">
      <c r="A59" s="3" t="s">
        <v>32</v>
      </c>
      <c r="B59" s="4" t="s">
        <v>161</v>
      </c>
      <c r="C59" s="4">
        <v>58</v>
      </c>
      <c r="D59" s="1" t="s">
        <v>35</v>
      </c>
      <c r="E59" s="2" t="s">
        <v>34</v>
      </c>
      <c r="F59" s="2" t="s">
        <v>129</v>
      </c>
      <c r="G59" s="4" t="s">
        <v>88</v>
      </c>
      <c r="H59" s="4" t="s">
        <v>315</v>
      </c>
      <c r="I59" s="4"/>
      <c r="J59" s="1"/>
    </row>
    <row r="60" spans="1:10" x14ac:dyDescent="0.2">
      <c r="A60" s="3" t="s">
        <v>32</v>
      </c>
      <c r="B60" s="4" t="s">
        <v>161</v>
      </c>
      <c r="C60" s="4">
        <v>59</v>
      </c>
      <c r="D60" s="1" t="s">
        <v>36</v>
      </c>
      <c r="E60" s="2" t="s">
        <v>34</v>
      </c>
      <c r="F60" s="2" t="s">
        <v>130</v>
      </c>
      <c r="G60" s="4" t="s">
        <v>88</v>
      </c>
      <c r="H60" s="4" t="s">
        <v>315</v>
      </c>
      <c r="I60" s="4"/>
      <c r="J60" s="1"/>
    </row>
    <row r="61" spans="1:10" ht="13.5" x14ac:dyDescent="0.25">
      <c r="A61" s="3" t="s">
        <v>32</v>
      </c>
      <c r="B61" s="4" t="s">
        <v>161</v>
      </c>
      <c r="C61" s="4">
        <v>60</v>
      </c>
      <c r="D61" s="2" t="s">
        <v>157</v>
      </c>
      <c r="E61" s="2" t="s">
        <v>39</v>
      </c>
      <c r="F61" s="2" t="s">
        <v>493</v>
      </c>
      <c r="G61" s="4" t="s">
        <v>131</v>
      </c>
      <c r="H61" s="4"/>
      <c r="I61" s="10" t="s">
        <v>95</v>
      </c>
      <c r="J61" s="1"/>
    </row>
    <row r="62" spans="1:10" ht="13.5" x14ac:dyDescent="0.25">
      <c r="A62" s="47" t="s">
        <v>32</v>
      </c>
      <c r="B62" s="48" t="s">
        <v>161</v>
      </c>
      <c r="C62" s="48">
        <v>61</v>
      </c>
      <c r="D62" s="49" t="s">
        <v>156</v>
      </c>
      <c r="E62" s="49" t="s">
        <v>39</v>
      </c>
      <c r="F62" s="49" t="s">
        <v>498</v>
      </c>
      <c r="G62" s="48" t="s">
        <v>131</v>
      </c>
      <c r="H62" s="48"/>
      <c r="I62" s="52" t="s">
        <v>95</v>
      </c>
      <c r="J62" s="120"/>
    </row>
    <row r="63" spans="1:10" ht="13.5" x14ac:dyDescent="0.25">
      <c r="A63" s="3" t="s">
        <v>32</v>
      </c>
      <c r="B63" s="4" t="s">
        <v>161</v>
      </c>
      <c r="C63" s="4">
        <v>62</v>
      </c>
      <c r="D63" s="2" t="s">
        <v>158</v>
      </c>
      <c r="E63" s="2" t="s">
        <v>39</v>
      </c>
      <c r="F63" s="2" t="s">
        <v>493</v>
      </c>
      <c r="G63" s="4" t="s">
        <v>131</v>
      </c>
      <c r="H63" s="3"/>
      <c r="I63" s="10" t="s">
        <v>95</v>
      </c>
      <c r="J63" s="1"/>
    </row>
    <row r="64" spans="1:10" ht="13.5" x14ac:dyDescent="0.25">
      <c r="A64" s="3" t="s">
        <v>32</v>
      </c>
      <c r="B64" s="4" t="s">
        <v>161</v>
      </c>
      <c r="C64" s="4">
        <v>63</v>
      </c>
      <c r="D64" s="2" t="s">
        <v>159</v>
      </c>
      <c r="E64" s="2" t="s">
        <v>39</v>
      </c>
      <c r="F64" s="2" t="s">
        <v>498</v>
      </c>
      <c r="G64" s="4" t="s">
        <v>131</v>
      </c>
      <c r="H64" s="3"/>
      <c r="I64" s="10" t="s">
        <v>95</v>
      </c>
      <c r="J64" s="1"/>
    </row>
    <row r="65" spans="1:10" ht="13.5" x14ac:dyDescent="0.25">
      <c r="A65" s="3" t="s">
        <v>32</v>
      </c>
      <c r="B65" s="4" t="s">
        <v>161</v>
      </c>
      <c r="C65" s="4">
        <v>64</v>
      </c>
      <c r="D65" s="1" t="s">
        <v>160</v>
      </c>
      <c r="E65" s="2" t="s">
        <v>39</v>
      </c>
      <c r="F65" s="2" t="s">
        <v>493</v>
      </c>
      <c r="G65" s="4" t="s">
        <v>131</v>
      </c>
      <c r="H65" s="3"/>
      <c r="I65" s="10" t="s">
        <v>95</v>
      </c>
      <c r="J65" s="1"/>
    </row>
    <row r="66" spans="1:10" ht="13.5" x14ac:dyDescent="0.25">
      <c r="A66" s="3" t="s">
        <v>32</v>
      </c>
      <c r="B66" s="4" t="s">
        <v>33</v>
      </c>
      <c r="C66" s="4">
        <v>65</v>
      </c>
      <c r="D66" s="1" t="s">
        <v>40</v>
      </c>
      <c r="E66" s="2" t="s">
        <v>501</v>
      </c>
      <c r="F66" s="2" t="s">
        <v>123</v>
      </c>
      <c r="G66" s="4" t="s">
        <v>88</v>
      </c>
      <c r="H66" s="4"/>
      <c r="I66" s="10" t="s">
        <v>95</v>
      </c>
      <c r="J66" s="1"/>
    </row>
    <row r="67" spans="1:10" ht="13.5" x14ac:dyDescent="0.25">
      <c r="A67" s="47" t="s">
        <v>32</v>
      </c>
      <c r="B67" s="48" t="s">
        <v>33</v>
      </c>
      <c r="C67" s="48">
        <v>66</v>
      </c>
      <c r="D67" s="120" t="s">
        <v>42</v>
      </c>
      <c r="E67" s="49" t="s">
        <v>501</v>
      </c>
      <c r="F67" s="124" t="s">
        <v>500</v>
      </c>
      <c r="G67" s="48" t="s">
        <v>88</v>
      </c>
      <c r="H67" s="48"/>
      <c r="I67" s="52" t="s">
        <v>95</v>
      </c>
      <c r="J67" s="120"/>
    </row>
    <row r="68" spans="1:10" ht="13.5" x14ac:dyDescent="0.25">
      <c r="A68" s="3" t="s">
        <v>32</v>
      </c>
      <c r="B68" s="4" t="s">
        <v>33</v>
      </c>
      <c r="C68" s="4">
        <v>67</v>
      </c>
      <c r="D68" s="1" t="s">
        <v>43</v>
      </c>
      <c r="E68" s="2" t="s">
        <v>501</v>
      </c>
      <c r="F68" s="18" t="s">
        <v>500</v>
      </c>
      <c r="G68" s="4" t="s">
        <v>88</v>
      </c>
      <c r="H68" s="4"/>
      <c r="I68" s="10" t="s">
        <v>95</v>
      </c>
      <c r="J68" s="1"/>
    </row>
    <row r="69" spans="1:10" ht="13.5" x14ac:dyDescent="0.25">
      <c r="A69" s="47" t="s">
        <v>32</v>
      </c>
      <c r="B69" s="48" t="s">
        <v>33</v>
      </c>
      <c r="C69" s="48">
        <v>68</v>
      </c>
      <c r="D69" s="49" t="s">
        <v>225</v>
      </c>
      <c r="E69" s="49" t="s">
        <v>192</v>
      </c>
      <c r="F69" s="49" t="s">
        <v>209</v>
      </c>
      <c r="G69" s="51" t="s">
        <v>625</v>
      </c>
      <c r="H69" s="48"/>
      <c r="I69" s="52" t="s">
        <v>95</v>
      </c>
      <c r="J69" s="52" t="s">
        <v>95</v>
      </c>
    </row>
    <row r="70" spans="1:10" ht="13.5" x14ac:dyDescent="0.25">
      <c r="A70" s="3" t="s">
        <v>32</v>
      </c>
      <c r="B70" s="4" t="s">
        <v>33</v>
      </c>
      <c r="C70" s="4">
        <v>69</v>
      </c>
      <c r="D70" s="2" t="s">
        <v>226</v>
      </c>
      <c r="E70" s="2" t="s">
        <v>41</v>
      </c>
      <c r="F70" s="2" t="s">
        <v>123</v>
      </c>
      <c r="G70" s="4" t="s">
        <v>88</v>
      </c>
      <c r="H70" s="24" t="s">
        <v>104</v>
      </c>
      <c r="I70" s="10"/>
      <c r="J70" s="10" t="s">
        <v>95</v>
      </c>
    </row>
    <row r="71" spans="1:10" ht="13.5" x14ac:dyDescent="0.25">
      <c r="A71" s="3" t="s">
        <v>32</v>
      </c>
      <c r="B71" s="4" t="s">
        <v>33</v>
      </c>
      <c r="C71" s="4">
        <v>70</v>
      </c>
      <c r="D71" s="2" t="s">
        <v>227</v>
      </c>
      <c r="E71" s="2" t="s">
        <v>41</v>
      </c>
      <c r="F71" s="2" t="s">
        <v>123</v>
      </c>
      <c r="G71" s="4" t="s">
        <v>88</v>
      </c>
      <c r="H71" s="4"/>
      <c r="I71" s="10" t="s">
        <v>95</v>
      </c>
      <c r="J71" s="10" t="s">
        <v>95</v>
      </c>
    </row>
    <row r="72" spans="1:10" ht="13.5" x14ac:dyDescent="0.25">
      <c r="A72" s="3" t="s">
        <v>32</v>
      </c>
      <c r="B72" s="4" t="s">
        <v>33</v>
      </c>
      <c r="C72" s="4">
        <v>71</v>
      </c>
      <c r="D72" s="1" t="s">
        <v>46</v>
      </c>
      <c r="E72" s="2" t="s">
        <v>41</v>
      </c>
      <c r="F72" s="2" t="s">
        <v>123</v>
      </c>
      <c r="G72" s="4" t="s">
        <v>88</v>
      </c>
      <c r="H72" s="9" t="s">
        <v>104</v>
      </c>
      <c r="I72" s="9"/>
      <c r="J72" s="10" t="s">
        <v>95</v>
      </c>
    </row>
    <row r="73" spans="1:10" ht="13.5" x14ac:dyDescent="0.25">
      <c r="A73" s="3" t="s">
        <v>32</v>
      </c>
      <c r="B73" s="4" t="s">
        <v>33</v>
      </c>
      <c r="C73" s="4">
        <v>72</v>
      </c>
      <c r="D73" s="2" t="s">
        <v>228</v>
      </c>
      <c r="E73" s="2" t="s">
        <v>192</v>
      </c>
      <c r="F73" s="2" t="s">
        <v>209</v>
      </c>
      <c r="G73" s="7" t="s">
        <v>625</v>
      </c>
      <c r="H73" s="20"/>
      <c r="I73" s="10" t="s">
        <v>95</v>
      </c>
      <c r="J73" s="10" t="s">
        <v>95</v>
      </c>
    </row>
    <row r="74" spans="1:10" ht="13.5" x14ac:dyDescent="0.25">
      <c r="A74" s="3" t="s">
        <v>32</v>
      </c>
      <c r="B74" s="4" t="s">
        <v>33</v>
      </c>
      <c r="C74" s="4">
        <v>73</v>
      </c>
      <c r="D74" s="2" t="s">
        <v>502</v>
      </c>
      <c r="E74" s="2" t="s">
        <v>172</v>
      </c>
      <c r="F74" s="2" t="s">
        <v>229</v>
      </c>
      <c r="G74" s="4" t="s">
        <v>165</v>
      </c>
      <c r="H74" s="9"/>
      <c r="I74" s="10" t="s">
        <v>95</v>
      </c>
      <c r="J74" s="10" t="s">
        <v>95</v>
      </c>
    </row>
    <row r="75" spans="1:10" ht="13.5" x14ac:dyDescent="0.25">
      <c r="A75" s="3" t="s">
        <v>32</v>
      </c>
      <c r="B75" s="4" t="s">
        <v>33</v>
      </c>
      <c r="C75" s="4">
        <v>74</v>
      </c>
      <c r="D75" s="1" t="s">
        <v>44</v>
      </c>
      <c r="E75" s="2" t="s">
        <v>125</v>
      </c>
      <c r="F75" s="2" t="s">
        <v>124</v>
      </c>
      <c r="G75" s="19" t="s">
        <v>519</v>
      </c>
      <c r="H75" s="4"/>
      <c r="I75" s="10" t="s">
        <v>95</v>
      </c>
      <c r="J75" s="1"/>
    </row>
    <row r="76" spans="1:10" ht="13.5" x14ac:dyDescent="0.25">
      <c r="A76" s="47" t="s">
        <v>32</v>
      </c>
      <c r="B76" s="48" t="s">
        <v>33</v>
      </c>
      <c r="C76" s="48">
        <v>75</v>
      </c>
      <c r="D76" s="120" t="s">
        <v>126</v>
      </c>
      <c r="E76" s="49" t="s">
        <v>45</v>
      </c>
      <c r="F76" s="49" t="s">
        <v>124</v>
      </c>
      <c r="G76" s="48" t="s">
        <v>657</v>
      </c>
      <c r="H76" s="48"/>
      <c r="I76" s="52" t="s">
        <v>95</v>
      </c>
      <c r="J76" s="120"/>
    </row>
    <row r="77" spans="1:10" ht="13.5" x14ac:dyDescent="0.25">
      <c r="A77" s="47" t="s">
        <v>32</v>
      </c>
      <c r="B77" s="48" t="s">
        <v>33</v>
      </c>
      <c r="C77" s="48">
        <v>76</v>
      </c>
      <c r="D77" s="120" t="s">
        <v>37</v>
      </c>
      <c r="E77" s="120" t="s">
        <v>38</v>
      </c>
      <c r="F77" s="121" t="s">
        <v>127</v>
      </c>
      <c r="G77" s="47" t="s">
        <v>88</v>
      </c>
      <c r="H77" s="47"/>
      <c r="I77" s="52" t="s">
        <v>95</v>
      </c>
      <c r="J77" s="120"/>
    </row>
    <row r="78" spans="1:10" x14ac:dyDescent="0.2">
      <c r="A78" s="3" t="s">
        <v>32</v>
      </c>
      <c r="B78" s="4" t="s">
        <v>33</v>
      </c>
      <c r="C78" s="4">
        <v>77</v>
      </c>
      <c r="D78" s="2" t="s">
        <v>128</v>
      </c>
      <c r="E78" s="1" t="s">
        <v>47</v>
      </c>
      <c r="F78" s="1" t="s">
        <v>753</v>
      </c>
      <c r="G78" s="3" t="s">
        <v>752</v>
      </c>
      <c r="H78" s="19" t="s">
        <v>751</v>
      </c>
      <c r="I78" s="3"/>
      <c r="J78" s="1"/>
    </row>
    <row r="79" spans="1:10" ht="13.5" x14ac:dyDescent="0.25">
      <c r="A79" s="3" t="s">
        <v>32</v>
      </c>
      <c r="B79" s="4" t="s">
        <v>33</v>
      </c>
      <c r="C79" s="4">
        <v>78</v>
      </c>
      <c r="D79" s="1" t="s">
        <v>162</v>
      </c>
      <c r="E79" s="1" t="s">
        <v>23</v>
      </c>
      <c r="F79" s="1" t="s">
        <v>179</v>
      </c>
      <c r="G79" s="3" t="s">
        <v>88</v>
      </c>
      <c r="H79" s="3"/>
      <c r="I79" s="10" t="s">
        <v>95</v>
      </c>
      <c r="J79" s="1"/>
    </row>
    <row r="80" spans="1:10" x14ac:dyDescent="0.2">
      <c r="A80" s="3" t="s">
        <v>48</v>
      </c>
      <c r="B80" s="4" t="s">
        <v>49</v>
      </c>
      <c r="C80" s="4">
        <v>79</v>
      </c>
      <c r="D80" s="2" t="s">
        <v>177</v>
      </c>
      <c r="E80" s="2" t="s">
        <v>178</v>
      </c>
      <c r="F80" s="2" t="s">
        <v>181</v>
      </c>
      <c r="G80" s="4" t="s">
        <v>180</v>
      </c>
      <c r="H80" s="4" t="s">
        <v>105</v>
      </c>
      <c r="I80" s="4"/>
      <c r="J80" s="1"/>
    </row>
    <row r="81" spans="1:10" x14ac:dyDescent="0.2">
      <c r="A81" s="3" t="s">
        <v>48</v>
      </c>
      <c r="B81" s="4" t="s">
        <v>49</v>
      </c>
      <c r="C81" s="4">
        <v>80</v>
      </c>
      <c r="D81" s="2" t="s">
        <v>182</v>
      </c>
      <c r="E81" s="2" t="s">
        <v>178</v>
      </c>
      <c r="F81" s="2" t="s">
        <v>181</v>
      </c>
      <c r="G81" s="4" t="s">
        <v>180</v>
      </c>
      <c r="H81" s="4" t="s">
        <v>105</v>
      </c>
      <c r="I81" s="4"/>
      <c r="J81" s="1"/>
    </row>
    <row r="82" spans="1:10" x14ac:dyDescent="0.2">
      <c r="A82" s="3" t="s">
        <v>48</v>
      </c>
      <c r="B82" s="4" t="s">
        <v>49</v>
      </c>
      <c r="C82" s="4">
        <v>81</v>
      </c>
      <c r="D82" s="2" t="s">
        <v>183</v>
      </c>
      <c r="E82" s="2" t="s">
        <v>178</v>
      </c>
      <c r="F82" s="2" t="s">
        <v>181</v>
      </c>
      <c r="G82" s="4" t="s">
        <v>180</v>
      </c>
      <c r="H82" s="4" t="s">
        <v>105</v>
      </c>
      <c r="I82" s="4"/>
      <c r="J82" s="1"/>
    </row>
    <row r="83" spans="1:10" x14ac:dyDescent="0.2">
      <c r="A83" s="3" t="s">
        <v>48</v>
      </c>
      <c r="B83" s="4" t="s">
        <v>49</v>
      </c>
      <c r="C83" s="4">
        <v>82</v>
      </c>
      <c r="D83" s="2" t="s">
        <v>184</v>
      </c>
      <c r="E83" s="2" t="s">
        <v>178</v>
      </c>
      <c r="F83" s="2" t="s">
        <v>181</v>
      </c>
      <c r="G83" s="4" t="s">
        <v>180</v>
      </c>
      <c r="H83" s="4" t="s">
        <v>105</v>
      </c>
      <c r="I83" s="4"/>
      <c r="J83" s="1"/>
    </row>
    <row r="84" spans="1:10" x14ac:dyDescent="0.2">
      <c r="A84" s="47" t="s">
        <v>48</v>
      </c>
      <c r="B84" s="48" t="s">
        <v>49</v>
      </c>
      <c r="C84" s="48">
        <v>83</v>
      </c>
      <c r="D84" s="49" t="s">
        <v>185</v>
      </c>
      <c r="E84" s="49" t="s">
        <v>178</v>
      </c>
      <c r="F84" s="49" t="s">
        <v>181</v>
      </c>
      <c r="G84" s="48" t="s">
        <v>180</v>
      </c>
      <c r="H84" s="48" t="s">
        <v>105</v>
      </c>
      <c r="I84" s="48"/>
      <c r="J84" s="120"/>
    </row>
    <row r="85" spans="1:10" x14ac:dyDescent="0.2">
      <c r="A85" s="3" t="s">
        <v>48</v>
      </c>
      <c r="B85" s="4" t="s">
        <v>49</v>
      </c>
      <c r="C85" s="4">
        <v>84</v>
      </c>
      <c r="D85" s="2" t="s">
        <v>186</v>
      </c>
      <c r="E85" s="2" t="s">
        <v>178</v>
      </c>
      <c r="F85" s="2" t="s">
        <v>181</v>
      </c>
      <c r="G85" s="4" t="s">
        <v>180</v>
      </c>
      <c r="H85" s="4" t="s">
        <v>105</v>
      </c>
      <c r="I85" s="4"/>
      <c r="J85" s="1"/>
    </row>
    <row r="86" spans="1:10" ht="13.5" x14ac:dyDescent="0.25">
      <c r="A86" s="47" t="s">
        <v>48</v>
      </c>
      <c r="B86" s="48" t="s">
        <v>49</v>
      </c>
      <c r="C86" s="48">
        <v>85</v>
      </c>
      <c r="D86" s="49" t="s">
        <v>187</v>
      </c>
      <c r="E86" s="49" t="s">
        <v>178</v>
      </c>
      <c r="F86" s="49" t="s">
        <v>181</v>
      </c>
      <c r="G86" s="48" t="s">
        <v>180</v>
      </c>
      <c r="H86" s="48" t="s">
        <v>105</v>
      </c>
      <c r="I86" s="48"/>
      <c r="J86" s="52" t="s">
        <v>95</v>
      </c>
    </row>
    <row r="87" spans="1:10" x14ac:dyDescent="0.2">
      <c r="A87" s="3" t="s">
        <v>48</v>
      </c>
      <c r="B87" s="4" t="s">
        <v>49</v>
      </c>
      <c r="C87" s="4">
        <v>86</v>
      </c>
      <c r="D87" s="1" t="s">
        <v>51</v>
      </c>
      <c r="E87" s="2" t="s">
        <v>21</v>
      </c>
      <c r="F87" s="2" t="s">
        <v>113</v>
      </c>
      <c r="G87" s="4" t="s">
        <v>131</v>
      </c>
      <c r="H87" s="4" t="s">
        <v>21</v>
      </c>
      <c r="I87" s="4"/>
      <c r="J87" s="1"/>
    </row>
    <row r="88" spans="1:10" ht="13.5" x14ac:dyDescent="0.25">
      <c r="A88" s="3" t="s">
        <v>48</v>
      </c>
      <c r="B88" s="4" t="s">
        <v>49</v>
      </c>
      <c r="C88" s="4">
        <v>87</v>
      </c>
      <c r="D88" s="1" t="s">
        <v>171</v>
      </c>
      <c r="E88" s="2" t="s">
        <v>172</v>
      </c>
      <c r="F88" s="2" t="s">
        <v>173</v>
      </c>
      <c r="G88" s="4" t="s">
        <v>165</v>
      </c>
      <c r="H88" s="4"/>
      <c r="I88" s="10" t="s">
        <v>95</v>
      </c>
      <c r="J88" s="1"/>
    </row>
    <row r="89" spans="1:10" ht="13.5" x14ac:dyDescent="0.25">
      <c r="A89" s="47" t="s">
        <v>48</v>
      </c>
      <c r="B89" s="48" t="s">
        <v>49</v>
      </c>
      <c r="C89" s="48">
        <v>88</v>
      </c>
      <c r="D89" s="49" t="s">
        <v>234</v>
      </c>
      <c r="E89" s="49" t="s">
        <v>178</v>
      </c>
      <c r="F89" s="49" t="s">
        <v>181</v>
      </c>
      <c r="G89" s="48" t="s">
        <v>180</v>
      </c>
      <c r="H89" s="48" t="s">
        <v>105</v>
      </c>
      <c r="I89" s="48"/>
      <c r="J89" s="52" t="s">
        <v>95</v>
      </c>
    </row>
    <row r="90" spans="1:10" ht="13.5" x14ac:dyDescent="0.25">
      <c r="A90" s="3" t="s">
        <v>48</v>
      </c>
      <c r="B90" s="4" t="s">
        <v>50</v>
      </c>
      <c r="C90" s="4">
        <v>89</v>
      </c>
      <c r="D90" s="1" t="s">
        <v>163</v>
      </c>
      <c r="E90" s="1" t="s">
        <v>164</v>
      </c>
      <c r="F90" s="16" t="s">
        <v>807</v>
      </c>
      <c r="G90" s="3" t="s">
        <v>165</v>
      </c>
      <c r="H90" s="3"/>
      <c r="I90" s="10" t="s">
        <v>95</v>
      </c>
      <c r="J90" s="10" t="s">
        <v>95</v>
      </c>
    </row>
    <row r="91" spans="1:10" ht="13.5" x14ac:dyDescent="0.25">
      <c r="A91" s="3" t="s">
        <v>48</v>
      </c>
      <c r="B91" s="4" t="s">
        <v>50</v>
      </c>
      <c r="C91" s="4">
        <v>90</v>
      </c>
      <c r="D91" s="1" t="s">
        <v>166</v>
      </c>
      <c r="E91" s="1" t="s">
        <v>164</v>
      </c>
      <c r="F91" s="16" t="s">
        <v>808</v>
      </c>
      <c r="G91" s="3" t="s">
        <v>165</v>
      </c>
      <c r="H91" s="3"/>
      <c r="I91" s="10" t="s">
        <v>95</v>
      </c>
      <c r="J91" s="10" t="s">
        <v>95</v>
      </c>
    </row>
    <row r="92" spans="1:10" ht="13.5" x14ac:dyDescent="0.25">
      <c r="A92" s="3" t="s">
        <v>48</v>
      </c>
      <c r="B92" s="4" t="s">
        <v>50</v>
      </c>
      <c r="C92" s="4">
        <v>91</v>
      </c>
      <c r="D92" s="1" t="s">
        <v>167</v>
      </c>
      <c r="E92" s="1" t="s">
        <v>164</v>
      </c>
      <c r="F92" s="2" t="s">
        <v>168</v>
      </c>
      <c r="G92" s="3" t="s">
        <v>165</v>
      </c>
      <c r="H92" s="3"/>
      <c r="I92" s="10" t="s">
        <v>95</v>
      </c>
      <c r="J92" s="1"/>
    </row>
    <row r="93" spans="1:10" ht="13.5" x14ac:dyDescent="0.25">
      <c r="A93" s="3" t="s">
        <v>48</v>
      </c>
      <c r="B93" s="4" t="s">
        <v>50</v>
      </c>
      <c r="C93" s="4">
        <v>92</v>
      </c>
      <c r="D93" s="1" t="s">
        <v>169</v>
      </c>
      <c r="E93" s="1" t="s">
        <v>164</v>
      </c>
      <c r="F93" s="2" t="s">
        <v>170</v>
      </c>
      <c r="G93" s="3" t="s">
        <v>165</v>
      </c>
      <c r="H93" s="3"/>
      <c r="I93" s="10" t="s">
        <v>95</v>
      </c>
      <c r="J93" s="1"/>
    </row>
    <row r="94" spans="1:10" ht="13.5" x14ac:dyDescent="0.25">
      <c r="A94" s="3" t="s">
        <v>48</v>
      </c>
      <c r="B94" s="4" t="s">
        <v>50</v>
      </c>
      <c r="C94" s="4">
        <v>93</v>
      </c>
      <c r="D94" s="2" t="s">
        <v>230</v>
      </c>
      <c r="E94" s="2" t="s">
        <v>73</v>
      </c>
      <c r="F94" s="2" t="s">
        <v>132</v>
      </c>
      <c r="G94" s="4" t="s">
        <v>543</v>
      </c>
      <c r="H94" s="3"/>
      <c r="I94" s="10" t="s">
        <v>95</v>
      </c>
      <c r="J94" s="10" t="s">
        <v>95</v>
      </c>
    </row>
    <row r="95" spans="1:10" ht="13.5" x14ac:dyDescent="0.25">
      <c r="A95" s="3" t="s">
        <v>52</v>
      </c>
      <c r="B95" s="4" t="s">
        <v>53</v>
      </c>
      <c r="C95" s="4">
        <v>94</v>
      </c>
      <c r="D95" s="2" t="s">
        <v>217</v>
      </c>
      <c r="E95" s="2" t="s">
        <v>27</v>
      </c>
      <c r="F95" s="2" t="s">
        <v>546</v>
      </c>
      <c r="G95" s="3" t="s">
        <v>147</v>
      </c>
      <c r="H95" s="3"/>
      <c r="I95" s="10" t="s">
        <v>95</v>
      </c>
      <c r="J95" s="1"/>
    </row>
    <row r="96" spans="1:10" ht="13.5" x14ac:dyDescent="0.25">
      <c r="A96" s="47" t="s">
        <v>52</v>
      </c>
      <c r="B96" s="48" t="s">
        <v>53</v>
      </c>
      <c r="C96" s="48">
        <v>95</v>
      </c>
      <c r="D96" s="49" t="s">
        <v>218</v>
      </c>
      <c r="E96" s="49" t="s">
        <v>27</v>
      </c>
      <c r="F96" s="49" t="s">
        <v>546</v>
      </c>
      <c r="G96" s="47" t="s">
        <v>147</v>
      </c>
      <c r="H96" s="47"/>
      <c r="I96" s="52" t="s">
        <v>95</v>
      </c>
      <c r="J96" s="120"/>
    </row>
    <row r="97" spans="1:10" ht="13.5" x14ac:dyDescent="0.25">
      <c r="A97" s="3" t="s">
        <v>52</v>
      </c>
      <c r="B97" s="4" t="s">
        <v>53</v>
      </c>
      <c r="C97" s="4">
        <v>96</v>
      </c>
      <c r="D97" s="2" t="s">
        <v>219</v>
      </c>
      <c r="E97" s="2" t="s">
        <v>27</v>
      </c>
      <c r="F97" s="2" t="s">
        <v>547</v>
      </c>
      <c r="G97" s="3" t="s">
        <v>147</v>
      </c>
      <c r="H97" s="3"/>
      <c r="I97" s="10" t="s">
        <v>95</v>
      </c>
      <c r="J97" s="1"/>
    </row>
    <row r="98" spans="1:10" ht="13.5" x14ac:dyDescent="0.25">
      <c r="A98" s="3" t="s">
        <v>52</v>
      </c>
      <c r="B98" s="4" t="s">
        <v>53</v>
      </c>
      <c r="C98" s="4">
        <v>97</v>
      </c>
      <c r="D98" s="2" t="s">
        <v>220</v>
      </c>
      <c r="E98" s="2" t="s">
        <v>27</v>
      </c>
      <c r="F98" s="2" t="s">
        <v>547</v>
      </c>
      <c r="G98" s="3" t="s">
        <v>147</v>
      </c>
      <c r="H98" s="3"/>
      <c r="I98" s="10" t="s">
        <v>95</v>
      </c>
      <c r="J98" s="1"/>
    </row>
    <row r="99" spans="1:10" ht="13.5" x14ac:dyDescent="0.25">
      <c r="A99" s="3" t="s">
        <v>52</v>
      </c>
      <c r="B99" s="4" t="s">
        <v>53</v>
      </c>
      <c r="C99" s="4">
        <v>98</v>
      </c>
      <c r="D99" s="2" t="s">
        <v>221</v>
      </c>
      <c r="E99" s="2" t="s">
        <v>27</v>
      </c>
      <c r="F99" s="2" t="s">
        <v>547</v>
      </c>
      <c r="G99" s="3" t="s">
        <v>147</v>
      </c>
      <c r="H99" s="4"/>
      <c r="I99" s="10" t="s">
        <v>95</v>
      </c>
      <c r="J99" s="1"/>
    </row>
    <row r="100" spans="1:10" ht="13.5" x14ac:dyDescent="0.25">
      <c r="A100" s="3" t="s">
        <v>52</v>
      </c>
      <c r="B100" s="4" t="s">
        <v>53</v>
      </c>
      <c r="C100" s="4">
        <v>99</v>
      </c>
      <c r="D100" s="2" t="s">
        <v>108</v>
      </c>
      <c r="E100" s="2" t="s">
        <v>39</v>
      </c>
      <c r="F100" s="5" t="s">
        <v>85</v>
      </c>
      <c r="G100" s="4" t="s">
        <v>102</v>
      </c>
      <c r="H100" s="4" t="s">
        <v>105</v>
      </c>
      <c r="I100" s="10"/>
      <c r="J100" s="10" t="s">
        <v>95</v>
      </c>
    </row>
    <row r="101" spans="1:10" ht="13.5" x14ac:dyDescent="0.25">
      <c r="A101" s="47" t="s">
        <v>52</v>
      </c>
      <c r="B101" s="48" t="s">
        <v>53</v>
      </c>
      <c r="C101" s="48">
        <v>100</v>
      </c>
      <c r="D101" s="49" t="s">
        <v>200</v>
      </c>
      <c r="E101" s="120" t="s">
        <v>164</v>
      </c>
      <c r="F101" s="120" t="s">
        <v>201</v>
      </c>
      <c r="G101" s="47" t="s">
        <v>165</v>
      </c>
      <c r="H101" s="47"/>
      <c r="I101" s="52" t="s">
        <v>95</v>
      </c>
      <c r="J101" s="52" t="s">
        <v>95</v>
      </c>
    </row>
    <row r="102" spans="1:10" ht="13.5" x14ac:dyDescent="0.25">
      <c r="A102" s="3" t="s">
        <v>52</v>
      </c>
      <c r="B102" s="4" t="s">
        <v>53</v>
      </c>
      <c r="C102" s="4">
        <v>101</v>
      </c>
      <c r="D102" s="1" t="s">
        <v>202</v>
      </c>
      <c r="E102" s="1" t="s">
        <v>164</v>
      </c>
      <c r="F102" s="1" t="s">
        <v>203</v>
      </c>
      <c r="G102" s="3" t="s">
        <v>165</v>
      </c>
      <c r="H102" s="3"/>
      <c r="I102" s="10" t="s">
        <v>95</v>
      </c>
      <c r="J102" s="1"/>
    </row>
    <row r="103" spans="1:10" ht="13.5" x14ac:dyDescent="0.25">
      <c r="A103" s="3" t="s">
        <v>52</v>
      </c>
      <c r="B103" s="4" t="s">
        <v>53</v>
      </c>
      <c r="C103" s="4">
        <v>102</v>
      </c>
      <c r="D103" s="1" t="s">
        <v>204</v>
      </c>
      <c r="E103" s="1" t="s">
        <v>164</v>
      </c>
      <c r="F103" s="1" t="s">
        <v>205</v>
      </c>
      <c r="G103" s="3" t="s">
        <v>165</v>
      </c>
      <c r="H103" s="3"/>
      <c r="I103" s="10" t="s">
        <v>95</v>
      </c>
      <c r="J103" s="1"/>
    </row>
    <row r="104" spans="1:10" ht="13.5" x14ac:dyDescent="0.25">
      <c r="A104" s="47" t="s">
        <v>52</v>
      </c>
      <c r="B104" s="48" t="s">
        <v>53</v>
      </c>
      <c r="C104" s="48">
        <v>103</v>
      </c>
      <c r="D104" s="120" t="s">
        <v>206</v>
      </c>
      <c r="E104" s="120" t="s">
        <v>164</v>
      </c>
      <c r="F104" s="125" t="s">
        <v>809</v>
      </c>
      <c r="G104" s="47" t="s">
        <v>165</v>
      </c>
      <c r="H104" s="47"/>
      <c r="I104" s="52" t="s">
        <v>95</v>
      </c>
      <c r="J104" s="52" t="s">
        <v>95</v>
      </c>
    </row>
    <row r="105" spans="1:10" ht="13.5" x14ac:dyDescent="0.25">
      <c r="A105" s="3" t="s">
        <v>52</v>
      </c>
      <c r="B105" s="4" t="s">
        <v>53</v>
      </c>
      <c r="C105" s="4">
        <v>104</v>
      </c>
      <c r="D105" s="1" t="s">
        <v>207</v>
      </c>
      <c r="E105" s="1" t="s">
        <v>164</v>
      </c>
      <c r="F105" s="2" t="s">
        <v>209</v>
      </c>
      <c r="G105" s="3" t="s">
        <v>165</v>
      </c>
      <c r="H105" s="3"/>
      <c r="I105" s="10" t="s">
        <v>95</v>
      </c>
      <c r="J105" s="1"/>
    </row>
    <row r="106" spans="1:10" ht="13.5" x14ac:dyDescent="0.25">
      <c r="A106" s="3" t="s">
        <v>52</v>
      </c>
      <c r="B106" s="4" t="s">
        <v>53</v>
      </c>
      <c r="C106" s="4">
        <v>105</v>
      </c>
      <c r="D106" s="2" t="s">
        <v>208</v>
      </c>
      <c r="E106" s="1" t="s">
        <v>164</v>
      </c>
      <c r="F106" s="2" t="s">
        <v>209</v>
      </c>
      <c r="G106" s="3" t="s">
        <v>165</v>
      </c>
      <c r="H106" s="3"/>
      <c r="I106" s="10" t="s">
        <v>95</v>
      </c>
      <c r="J106" s="1"/>
    </row>
    <row r="107" spans="1:10" ht="13.5" x14ac:dyDescent="0.25">
      <c r="A107" s="3" t="s">
        <v>52</v>
      </c>
      <c r="B107" s="4" t="s">
        <v>53</v>
      </c>
      <c r="C107" s="4">
        <v>106</v>
      </c>
      <c r="D107" s="2" t="s">
        <v>210</v>
      </c>
      <c r="E107" s="1" t="s">
        <v>164</v>
      </c>
      <c r="F107" s="2" t="s">
        <v>211</v>
      </c>
      <c r="G107" s="3" t="s">
        <v>165</v>
      </c>
      <c r="H107" s="3"/>
      <c r="I107" s="10" t="s">
        <v>95</v>
      </c>
      <c r="J107" s="1"/>
    </row>
    <row r="108" spans="1:10" ht="13.5" x14ac:dyDescent="0.25">
      <c r="A108" s="3" t="s">
        <v>52</v>
      </c>
      <c r="B108" s="4" t="s">
        <v>54</v>
      </c>
      <c r="C108" s="4">
        <v>107</v>
      </c>
      <c r="D108" s="1" t="s">
        <v>133</v>
      </c>
      <c r="E108" s="2" t="s">
        <v>55</v>
      </c>
      <c r="F108" s="2" t="s">
        <v>132</v>
      </c>
      <c r="G108" s="4" t="s">
        <v>565</v>
      </c>
      <c r="H108" s="4"/>
      <c r="I108" s="10" t="s">
        <v>95</v>
      </c>
      <c r="J108" s="1"/>
    </row>
    <row r="109" spans="1:10" ht="13.5" x14ac:dyDescent="0.25">
      <c r="A109" s="3" t="s">
        <v>52</v>
      </c>
      <c r="B109" s="4" t="s">
        <v>54</v>
      </c>
      <c r="C109" s="4">
        <v>108</v>
      </c>
      <c r="D109" s="1" t="s">
        <v>134</v>
      </c>
      <c r="E109" s="2" t="s">
        <v>55</v>
      </c>
      <c r="F109" s="2" t="s">
        <v>132</v>
      </c>
      <c r="G109" s="19" t="s">
        <v>572</v>
      </c>
      <c r="H109" s="4"/>
      <c r="I109" s="10" t="s">
        <v>95</v>
      </c>
      <c r="J109" s="1"/>
    </row>
    <row r="110" spans="1:10" ht="13.5" x14ac:dyDescent="0.25">
      <c r="A110" s="47" t="s">
        <v>52</v>
      </c>
      <c r="B110" s="48" t="s">
        <v>54</v>
      </c>
      <c r="C110" s="48">
        <v>109</v>
      </c>
      <c r="D110" s="120" t="s">
        <v>56</v>
      </c>
      <c r="E110" s="49" t="s">
        <v>55</v>
      </c>
      <c r="F110" s="49" t="s">
        <v>132</v>
      </c>
      <c r="G110" s="48" t="s">
        <v>565</v>
      </c>
      <c r="H110" s="48"/>
      <c r="I110" s="52" t="s">
        <v>95</v>
      </c>
      <c r="J110" s="120"/>
    </row>
    <row r="111" spans="1:10" ht="13.5" x14ac:dyDescent="0.25">
      <c r="A111" s="47" t="s">
        <v>52</v>
      </c>
      <c r="B111" s="48" t="s">
        <v>54</v>
      </c>
      <c r="C111" s="48">
        <v>110</v>
      </c>
      <c r="D111" s="121" t="s">
        <v>573</v>
      </c>
      <c r="E111" s="49" t="s">
        <v>55</v>
      </c>
      <c r="F111" s="49" t="s">
        <v>132</v>
      </c>
      <c r="G111" s="48" t="s">
        <v>565</v>
      </c>
      <c r="H111" s="48"/>
      <c r="I111" s="52" t="s">
        <v>95</v>
      </c>
      <c r="J111" s="120"/>
    </row>
    <row r="112" spans="1:10" ht="13.5" x14ac:dyDescent="0.25">
      <c r="A112" s="3" t="s">
        <v>52</v>
      </c>
      <c r="B112" s="4" t="s">
        <v>54</v>
      </c>
      <c r="C112" s="4">
        <v>111</v>
      </c>
      <c r="D112" s="1" t="s">
        <v>135</v>
      </c>
      <c r="E112" s="18" t="s">
        <v>634</v>
      </c>
      <c r="F112" s="2" t="s">
        <v>631</v>
      </c>
      <c r="G112" s="19">
        <v>2021</v>
      </c>
      <c r="H112" s="4"/>
      <c r="I112" s="10" t="s">
        <v>95</v>
      </c>
      <c r="J112" s="1"/>
    </row>
    <row r="113" spans="1:10" ht="13.5" x14ac:dyDescent="0.25">
      <c r="A113" s="3" t="s">
        <v>52</v>
      </c>
      <c r="B113" s="4" t="s">
        <v>54</v>
      </c>
      <c r="C113" s="4">
        <v>112</v>
      </c>
      <c r="D113" s="1" t="s">
        <v>57</v>
      </c>
      <c r="E113" s="2" t="s">
        <v>58</v>
      </c>
      <c r="F113" s="2" t="s">
        <v>574</v>
      </c>
      <c r="G113" s="19" t="s">
        <v>575</v>
      </c>
      <c r="H113" s="4"/>
      <c r="I113" s="10" t="s">
        <v>95</v>
      </c>
      <c r="J113" s="1"/>
    </row>
    <row r="114" spans="1:10" ht="13.5" x14ac:dyDescent="0.25">
      <c r="A114" s="3" t="s">
        <v>52</v>
      </c>
      <c r="B114" s="4" t="s">
        <v>54</v>
      </c>
      <c r="C114" s="4">
        <v>113</v>
      </c>
      <c r="D114" s="1" t="s">
        <v>59</v>
      </c>
      <c r="E114" s="2" t="s">
        <v>55</v>
      </c>
      <c r="F114" s="2" t="s">
        <v>132</v>
      </c>
      <c r="G114" s="4" t="s">
        <v>565</v>
      </c>
      <c r="H114" s="4"/>
      <c r="I114" s="10" t="s">
        <v>95</v>
      </c>
      <c r="J114" s="1"/>
    </row>
    <row r="115" spans="1:10" ht="13.5" x14ac:dyDescent="0.25">
      <c r="A115" s="3" t="s">
        <v>52</v>
      </c>
      <c r="B115" s="4" t="s">
        <v>54</v>
      </c>
      <c r="C115" s="4">
        <v>114</v>
      </c>
      <c r="D115" s="1" t="s">
        <v>60</v>
      </c>
      <c r="E115" s="2" t="s">
        <v>55</v>
      </c>
      <c r="F115" s="2" t="s">
        <v>132</v>
      </c>
      <c r="G115" s="4" t="s">
        <v>565</v>
      </c>
      <c r="H115" s="4"/>
      <c r="I115" s="10" t="s">
        <v>95</v>
      </c>
      <c r="J115" s="1"/>
    </row>
    <row r="116" spans="1:10" ht="13.5" x14ac:dyDescent="0.25">
      <c r="A116" s="3" t="s">
        <v>52</v>
      </c>
      <c r="B116" s="4" t="s">
        <v>54</v>
      </c>
      <c r="C116" s="4">
        <v>115</v>
      </c>
      <c r="D116" s="1" t="s">
        <v>61</v>
      </c>
      <c r="E116" s="2" t="s">
        <v>55</v>
      </c>
      <c r="F116" s="2" t="s">
        <v>132</v>
      </c>
      <c r="G116" s="4" t="s">
        <v>565</v>
      </c>
      <c r="H116" s="4"/>
      <c r="I116" s="10" t="s">
        <v>95</v>
      </c>
      <c r="J116" s="1"/>
    </row>
    <row r="117" spans="1:10" ht="13.5" x14ac:dyDescent="0.25">
      <c r="A117" s="3" t="s">
        <v>52</v>
      </c>
      <c r="B117" s="4" t="s">
        <v>54</v>
      </c>
      <c r="C117" s="4">
        <v>116</v>
      </c>
      <c r="D117" s="1" t="s">
        <v>196</v>
      </c>
      <c r="E117" s="1" t="s">
        <v>164</v>
      </c>
      <c r="F117" s="21" t="s">
        <v>809</v>
      </c>
      <c r="G117" s="3" t="s">
        <v>165</v>
      </c>
      <c r="H117" s="3"/>
      <c r="I117" s="10" t="s">
        <v>95</v>
      </c>
      <c r="J117" s="1"/>
    </row>
    <row r="118" spans="1:10" ht="13.5" x14ac:dyDescent="0.25">
      <c r="A118" s="47" t="s">
        <v>62</v>
      </c>
      <c r="B118" s="48" t="s">
        <v>63</v>
      </c>
      <c r="C118" s="48">
        <v>117</v>
      </c>
      <c r="D118" s="120" t="s">
        <v>137</v>
      </c>
      <c r="E118" s="49" t="s">
        <v>69</v>
      </c>
      <c r="F118" s="49" t="s">
        <v>581</v>
      </c>
      <c r="G118" s="48" t="s">
        <v>656</v>
      </c>
      <c r="H118" s="48"/>
      <c r="I118" s="52" t="s">
        <v>95</v>
      </c>
      <c r="J118" s="120"/>
    </row>
    <row r="119" spans="1:10" ht="13.5" x14ac:dyDescent="0.25">
      <c r="A119" s="3" t="s">
        <v>62</v>
      </c>
      <c r="B119" s="4" t="s">
        <v>63</v>
      </c>
      <c r="C119" s="4">
        <v>118</v>
      </c>
      <c r="D119" s="1" t="s">
        <v>138</v>
      </c>
      <c r="E119" s="2" t="s">
        <v>69</v>
      </c>
      <c r="F119" s="2" t="s">
        <v>581</v>
      </c>
      <c r="G119" s="4" t="s">
        <v>136</v>
      </c>
      <c r="H119" s="4"/>
      <c r="I119" s="10" t="s">
        <v>95</v>
      </c>
      <c r="J119" s="1"/>
    </row>
    <row r="120" spans="1:10" ht="13.5" x14ac:dyDescent="0.25">
      <c r="A120" s="3" t="s">
        <v>62</v>
      </c>
      <c r="B120" s="4" t="s">
        <v>63</v>
      </c>
      <c r="C120" s="4">
        <v>119</v>
      </c>
      <c r="D120" s="1" t="s">
        <v>139</v>
      </c>
      <c r="E120" s="2" t="s">
        <v>69</v>
      </c>
      <c r="F120" s="2" t="s">
        <v>581</v>
      </c>
      <c r="G120" s="4" t="s">
        <v>656</v>
      </c>
      <c r="H120" s="4"/>
      <c r="I120" s="10" t="s">
        <v>95</v>
      </c>
      <c r="J120" s="1"/>
    </row>
    <row r="121" spans="1:10" ht="13.5" x14ac:dyDescent="0.25">
      <c r="A121" s="3" t="s">
        <v>62</v>
      </c>
      <c r="B121" s="4" t="s">
        <v>63</v>
      </c>
      <c r="C121" s="4">
        <v>120</v>
      </c>
      <c r="D121" s="1" t="s">
        <v>68</v>
      </c>
      <c r="E121" s="2" t="s">
        <v>69</v>
      </c>
      <c r="F121" s="2" t="s">
        <v>581</v>
      </c>
      <c r="G121" s="4" t="s">
        <v>136</v>
      </c>
      <c r="H121" s="4"/>
      <c r="I121" s="10" t="s">
        <v>95</v>
      </c>
      <c r="J121" s="1"/>
    </row>
    <row r="122" spans="1:10" ht="13.5" x14ac:dyDescent="0.25">
      <c r="A122" s="47" t="s">
        <v>62</v>
      </c>
      <c r="B122" s="48" t="s">
        <v>64</v>
      </c>
      <c r="C122" s="48">
        <v>121</v>
      </c>
      <c r="D122" s="120" t="s">
        <v>70</v>
      </c>
      <c r="E122" s="49" t="s">
        <v>73</v>
      </c>
      <c r="F122" s="49" t="s">
        <v>132</v>
      </c>
      <c r="G122" s="48" t="s">
        <v>140</v>
      </c>
      <c r="H122" s="48"/>
      <c r="I122" s="52" t="s">
        <v>95</v>
      </c>
      <c r="J122" s="120"/>
    </row>
    <row r="123" spans="1:10" ht="13.5" x14ac:dyDescent="0.25">
      <c r="A123" s="3" t="s">
        <v>62</v>
      </c>
      <c r="B123" s="4" t="s">
        <v>64</v>
      </c>
      <c r="C123" s="4">
        <v>122</v>
      </c>
      <c r="D123" s="1" t="s">
        <v>71</v>
      </c>
      <c r="E123" s="2" t="s">
        <v>73</v>
      </c>
      <c r="F123" s="2" t="s">
        <v>132</v>
      </c>
      <c r="G123" s="4" t="s">
        <v>140</v>
      </c>
      <c r="H123" s="4"/>
      <c r="I123" s="10" t="s">
        <v>95</v>
      </c>
      <c r="J123" s="1"/>
    </row>
    <row r="124" spans="1:10" ht="13.5" x14ac:dyDescent="0.25">
      <c r="A124" s="3" t="s">
        <v>62</v>
      </c>
      <c r="B124" s="4" t="s">
        <v>64</v>
      </c>
      <c r="C124" s="4">
        <v>123</v>
      </c>
      <c r="D124" s="1" t="s">
        <v>72</v>
      </c>
      <c r="E124" s="18" t="s">
        <v>172</v>
      </c>
      <c r="F124" s="99" t="s">
        <v>813</v>
      </c>
      <c r="G124" s="4" t="s">
        <v>618</v>
      </c>
      <c r="H124" s="4"/>
      <c r="I124" s="10" t="s">
        <v>95</v>
      </c>
      <c r="J124" s="1"/>
    </row>
    <row r="125" spans="1:10" ht="13.5" x14ac:dyDescent="0.25">
      <c r="A125" s="3" t="s">
        <v>62</v>
      </c>
      <c r="B125" s="4" t="s">
        <v>64</v>
      </c>
      <c r="C125" s="4">
        <v>124</v>
      </c>
      <c r="D125" s="1" t="s">
        <v>141</v>
      </c>
      <c r="E125" s="2" t="s">
        <v>73</v>
      </c>
      <c r="F125" s="2" t="s">
        <v>132</v>
      </c>
      <c r="G125" s="4" t="s">
        <v>140</v>
      </c>
      <c r="H125" s="4"/>
      <c r="I125" s="10" t="s">
        <v>95</v>
      </c>
      <c r="J125" s="1"/>
    </row>
    <row r="126" spans="1:10" ht="13.5" x14ac:dyDescent="0.25">
      <c r="A126" s="3" t="s">
        <v>62</v>
      </c>
      <c r="B126" s="4" t="s">
        <v>64</v>
      </c>
      <c r="C126" s="4">
        <v>125</v>
      </c>
      <c r="D126" s="1" t="s">
        <v>142</v>
      </c>
      <c r="E126" s="2" t="s">
        <v>73</v>
      </c>
      <c r="F126" s="2" t="s">
        <v>132</v>
      </c>
      <c r="G126" s="4" t="s">
        <v>140</v>
      </c>
      <c r="H126" s="4"/>
      <c r="I126" s="10" t="s">
        <v>95</v>
      </c>
      <c r="J126" s="1"/>
    </row>
    <row r="127" spans="1:10" ht="13.5" x14ac:dyDescent="0.25">
      <c r="A127" s="3" t="s">
        <v>65</v>
      </c>
      <c r="B127" s="4" t="s">
        <v>66</v>
      </c>
      <c r="C127" s="4">
        <v>126</v>
      </c>
      <c r="D127" s="2" t="s">
        <v>647</v>
      </c>
      <c r="E127" s="2" t="s">
        <v>27</v>
      </c>
      <c r="F127" s="2" t="s">
        <v>143</v>
      </c>
      <c r="G127" s="4" t="s">
        <v>147</v>
      </c>
      <c r="H127" s="4"/>
      <c r="I127" s="10" t="s">
        <v>95</v>
      </c>
      <c r="J127" s="1"/>
    </row>
    <row r="128" spans="1:10" ht="13.5" x14ac:dyDescent="0.25">
      <c r="A128" s="47" t="s">
        <v>65</v>
      </c>
      <c r="B128" s="48" t="s">
        <v>66</v>
      </c>
      <c r="C128" s="48">
        <v>127</v>
      </c>
      <c r="D128" s="49" t="s">
        <v>648</v>
      </c>
      <c r="E128" s="49" t="s">
        <v>27</v>
      </c>
      <c r="F128" s="49" t="s">
        <v>143</v>
      </c>
      <c r="G128" s="48" t="s">
        <v>147</v>
      </c>
      <c r="H128" s="48"/>
      <c r="I128" s="52" t="s">
        <v>95</v>
      </c>
      <c r="J128" s="120"/>
    </row>
    <row r="129" spans="1:10" ht="13.5" x14ac:dyDescent="0.25">
      <c r="A129" s="3" t="s">
        <v>65</v>
      </c>
      <c r="B129" s="4" t="s">
        <v>66</v>
      </c>
      <c r="C129" s="4">
        <v>128</v>
      </c>
      <c r="D129" s="2" t="s">
        <v>646</v>
      </c>
      <c r="E129" s="2" t="s">
        <v>27</v>
      </c>
      <c r="F129" s="2" t="s">
        <v>143</v>
      </c>
      <c r="G129" s="4" t="s">
        <v>147</v>
      </c>
      <c r="H129" s="4"/>
      <c r="I129" s="10" t="s">
        <v>95</v>
      </c>
      <c r="J129" s="1"/>
    </row>
    <row r="130" spans="1:10" ht="13.5" x14ac:dyDescent="0.25">
      <c r="A130" s="3" t="s">
        <v>65</v>
      </c>
      <c r="B130" s="4" t="s">
        <v>66</v>
      </c>
      <c r="C130" s="4">
        <v>129</v>
      </c>
      <c r="D130" s="1" t="s">
        <v>74</v>
      </c>
      <c r="E130" s="2" t="s">
        <v>27</v>
      </c>
      <c r="F130" s="2" t="s">
        <v>601</v>
      </c>
      <c r="G130" s="19" t="s">
        <v>88</v>
      </c>
      <c r="H130" s="4"/>
      <c r="I130" s="10" t="s">
        <v>95</v>
      </c>
      <c r="J130" s="1"/>
    </row>
    <row r="131" spans="1:10" ht="13.5" x14ac:dyDescent="0.25">
      <c r="A131" s="3" t="s">
        <v>65</v>
      </c>
      <c r="B131" s="4" t="s">
        <v>66</v>
      </c>
      <c r="C131" s="4">
        <v>130</v>
      </c>
      <c r="D131" s="1" t="s">
        <v>75</v>
      </c>
      <c r="E131" s="2" t="s">
        <v>27</v>
      </c>
      <c r="F131" s="2" t="s">
        <v>144</v>
      </c>
      <c r="G131" s="4" t="s">
        <v>88</v>
      </c>
      <c r="H131" s="4"/>
      <c r="I131" s="10" t="s">
        <v>95</v>
      </c>
      <c r="J131" s="1"/>
    </row>
    <row r="132" spans="1:10" ht="13.5" x14ac:dyDescent="0.25">
      <c r="A132" s="3" t="s">
        <v>65</v>
      </c>
      <c r="B132" s="4" t="s">
        <v>67</v>
      </c>
      <c r="C132" s="4">
        <v>131</v>
      </c>
      <c r="D132" s="1" t="s">
        <v>145</v>
      </c>
      <c r="E132" s="2" t="s">
        <v>27</v>
      </c>
      <c r="F132" s="2" t="s">
        <v>146</v>
      </c>
      <c r="G132" s="4" t="s">
        <v>147</v>
      </c>
      <c r="H132" s="4"/>
      <c r="I132" s="10" t="s">
        <v>95</v>
      </c>
      <c r="J132" s="1"/>
    </row>
    <row r="133" spans="1:10" ht="13.5" x14ac:dyDescent="0.25">
      <c r="A133" s="3" t="s">
        <v>65</v>
      </c>
      <c r="B133" s="4" t="s">
        <v>67</v>
      </c>
      <c r="C133" s="4">
        <v>132</v>
      </c>
      <c r="D133" s="1" t="s">
        <v>76</v>
      </c>
      <c r="E133" s="2" t="s">
        <v>27</v>
      </c>
      <c r="F133" s="2" t="s">
        <v>148</v>
      </c>
      <c r="G133" s="4" t="s">
        <v>147</v>
      </c>
      <c r="H133" s="4"/>
      <c r="I133" s="10" t="s">
        <v>95</v>
      </c>
      <c r="J133" s="1"/>
    </row>
    <row r="134" spans="1:10" ht="13.5" x14ac:dyDescent="0.25">
      <c r="A134" s="47" t="s">
        <v>65</v>
      </c>
      <c r="B134" s="48" t="s">
        <v>67</v>
      </c>
      <c r="C134" s="48">
        <v>133</v>
      </c>
      <c r="D134" s="120" t="s">
        <v>149</v>
      </c>
      <c r="E134" s="49" t="s">
        <v>27</v>
      </c>
      <c r="F134" s="49" t="s">
        <v>146</v>
      </c>
      <c r="G134" s="48" t="s">
        <v>624</v>
      </c>
      <c r="H134" s="48"/>
      <c r="I134" s="52" t="s">
        <v>95</v>
      </c>
      <c r="J134" s="120"/>
    </row>
    <row r="135" spans="1:10" x14ac:dyDescent="0.2">
      <c r="A135" s="3" t="s">
        <v>65</v>
      </c>
      <c r="B135" s="4" t="s">
        <v>67</v>
      </c>
      <c r="C135" s="4">
        <v>134</v>
      </c>
      <c r="D135" s="2" t="s">
        <v>77</v>
      </c>
      <c r="E135" s="2" t="s">
        <v>79</v>
      </c>
      <c r="F135" s="2" t="s">
        <v>754</v>
      </c>
      <c r="G135" s="4" t="s">
        <v>755</v>
      </c>
      <c r="H135" s="4" t="s">
        <v>313</v>
      </c>
      <c r="I135" s="4"/>
      <c r="J135" s="1"/>
    </row>
    <row r="136" spans="1:10" x14ac:dyDescent="0.2">
      <c r="A136" s="47" t="s">
        <v>65</v>
      </c>
      <c r="B136" s="48" t="s">
        <v>67</v>
      </c>
      <c r="C136" s="48">
        <v>135</v>
      </c>
      <c r="D136" s="120" t="s">
        <v>78</v>
      </c>
      <c r="E136" s="49" t="s">
        <v>79</v>
      </c>
      <c r="F136" s="49" t="s">
        <v>754</v>
      </c>
      <c r="G136" s="48" t="s">
        <v>150</v>
      </c>
      <c r="H136" s="48" t="s">
        <v>313</v>
      </c>
      <c r="I136" s="48"/>
      <c r="J136" s="120"/>
    </row>
    <row r="137" spans="1:10" x14ac:dyDescent="0.2">
      <c r="A137" s="3" t="s">
        <v>65</v>
      </c>
      <c r="B137" s="4" t="s">
        <v>67</v>
      </c>
      <c r="C137" s="4">
        <v>136</v>
      </c>
      <c r="D137" s="1" t="s">
        <v>80</v>
      </c>
      <c r="E137" s="2" t="s">
        <v>79</v>
      </c>
      <c r="F137" s="2" t="s">
        <v>754</v>
      </c>
      <c r="G137" s="4" t="s">
        <v>151</v>
      </c>
      <c r="H137" s="4" t="s">
        <v>313</v>
      </c>
      <c r="I137" s="4"/>
      <c r="J137" s="1"/>
    </row>
    <row r="138" spans="1:10" ht="13.5" x14ac:dyDescent="0.25">
      <c r="A138" s="3" t="s">
        <v>65</v>
      </c>
      <c r="B138" s="4" t="s">
        <v>67</v>
      </c>
      <c r="C138" s="4">
        <v>137</v>
      </c>
      <c r="D138" s="1" t="s">
        <v>197</v>
      </c>
      <c r="E138" s="2" t="s">
        <v>172</v>
      </c>
      <c r="F138" s="99" t="s">
        <v>814</v>
      </c>
      <c r="G138" s="4" t="s">
        <v>165</v>
      </c>
      <c r="H138" s="4"/>
      <c r="I138" s="10" t="s">
        <v>95</v>
      </c>
      <c r="J138" s="1"/>
    </row>
    <row r="139" spans="1:10" ht="13.5" x14ac:dyDescent="0.25">
      <c r="A139" s="3" t="s">
        <v>65</v>
      </c>
      <c r="B139" s="4" t="s">
        <v>67</v>
      </c>
      <c r="C139" s="4">
        <v>138</v>
      </c>
      <c r="D139" s="2" t="s">
        <v>198</v>
      </c>
      <c r="E139" s="2" t="s">
        <v>172</v>
      </c>
      <c r="F139" s="99" t="s">
        <v>810</v>
      </c>
      <c r="G139" s="4" t="s">
        <v>165</v>
      </c>
      <c r="H139" s="4"/>
      <c r="I139" s="10" t="s">
        <v>95</v>
      </c>
      <c r="J139" s="1"/>
    </row>
    <row r="140" spans="1:10" ht="13.5" x14ac:dyDescent="0.25">
      <c r="A140" s="3" t="s">
        <v>65</v>
      </c>
      <c r="B140" s="4" t="s">
        <v>67</v>
      </c>
      <c r="C140" s="4">
        <v>139</v>
      </c>
      <c r="D140" s="2" t="s">
        <v>199</v>
      </c>
      <c r="E140" s="2" t="s">
        <v>172</v>
      </c>
      <c r="F140" s="99" t="s">
        <v>810</v>
      </c>
      <c r="G140" s="4" t="s">
        <v>165</v>
      </c>
      <c r="H140" s="4"/>
      <c r="I140" s="10" t="s">
        <v>95</v>
      </c>
      <c r="J140" s="1"/>
    </row>
    <row r="141" spans="1:10" ht="13.5" x14ac:dyDescent="0.25">
      <c r="A141" s="3" t="s">
        <v>65</v>
      </c>
      <c r="B141" s="4" t="s">
        <v>67</v>
      </c>
      <c r="C141" s="4">
        <v>140</v>
      </c>
      <c r="D141" s="1" t="s">
        <v>152</v>
      </c>
      <c r="E141" s="18" t="s">
        <v>73</v>
      </c>
      <c r="F141" s="2" t="s">
        <v>132</v>
      </c>
      <c r="G141" s="4" t="s">
        <v>140</v>
      </c>
      <c r="H141" s="4"/>
      <c r="I141" s="10" t="s">
        <v>95</v>
      </c>
      <c r="J141" s="1"/>
    </row>
    <row r="142" spans="1:10" ht="13.5" x14ac:dyDescent="0.25">
      <c r="A142" s="3" t="s">
        <v>65</v>
      </c>
      <c r="B142" s="4" t="s">
        <v>67</v>
      </c>
      <c r="C142" s="4">
        <v>141</v>
      </c>
      <c r="D142" s="1" t="s">
        <v>153</v>
      </c>
      <c r="E142" s="18" t="s">
        <v>73</v>
      </c>
      <c r="F142" s="2" t="s">
        <v>132</v>
      </c>
      <c r="G142" s="4" t="s">
        <v>140</v>
      </c>
      <c r="H142" s="3"/>
      <c r="I142" s="10" t="s">
        <v>95</v>
      </c>
      <c r="J142" s="1"/>
    </row>
    <row r="143" spans="1:10" ht="13.5" x14ac:dyDescent="0.25">
      <c r="A143" s="3" t="s">
        <v>65</v>
      </c>
      <c r="B143" s="4" t="s">
        <v>67</v>
      </c>
      <c r="C143" s="4">
        <v>142</v>
      </c>
      <c r="D143" s="1" t="s">
        <v>154</v>
      </c>
      <c r="E143" s="18" t="s">
        <v>73</v>
      </c>
      <c r="F143" s="2" t="s">
        <v>132</v>
      </c>
      <c r="G143" s="4" t="s">
        <v>140</v>
      </c>
      <c r="H143" s="3"/>
      <c r="I143" s="10" t="s">
        <v>95</v>
      </c>
      <c r="J143" s="1"/>
    </row>
    <row r="144" spans="1:10" ht="13.5" x14ac:dyDescent="0.25">
      <c r="A144" s="3" t="s">
        <v>65</v>
      </c>
      <c r="B144" s="4" t="s">
        <v>67</v>
      </c>
      <c r="C144" s="4">
        <v>143</v>
      </c>
      <c r="D144" s="1" t="s">
        <v>155</v>
      </c>
      <c r="E144" s="18" t="s">
        <v>73</v>
      </c>
      <c r="F144" s="2" t="s">
        <v>132</v>
      </c>
      <c r="G144" s="4" t="s">
        <v>140</v>
      </c>
      <c r="H144" s="3"/>
      <c r="I144" s="10" t="s">
        <v>95</v>
      </c>
      <c r="J144" s="1"/>
    </row>
  </sheetData>
  <autoFilter ref="A1:J144"/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A7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53" x14ac:dyDescent="0.25">
      <c r="A1" s="58" t="s">
        <v>785</v>
      </c>
    </row>
    <row r="2" spans="1:53" ht="20.100000000000001" customHeight="1" x14ac:dyDescent="0.25">
      <c r="A2" s="137"/>
      <c r="B2" s="136" t="s">
        <v>247</v>
      </c>
      <c r="C2" s="136"/>
      <c r="D2" s="136"/>
      <c r="E2" s="136"/>
      <c r="F2" s="136" t="s">
        <v>248</v>
      </c>
      <c r="G2" s="136"/>
      <c r="H2" s="136"/>
      <c r="I2" s="136"/>
      <c r="J2" s="136" t="s">
        <v>249</v>
      </c>
      <c r="K2" s="136"/>
      <c r="L2" s="136"/>
      <c r="M2" s="136"/>
      <c r="N2" s="136" t="s">
        <v>250</v>
      </c>
      <c r="O2" s="136"/>
      <c r="P2" s="136"/>
      <c r="Q2" s="136"/>
      <c r="R2" s="136" t="s">
        <v>251</v>
      </c>
      <c r="S2" s="136"/>
      <c r="T2" s="136"/>
      <c r="U2" s="136"/>
      <c r="V2" s="136" t="s">
        <v>252</v>
      </c>
      <c r="W2" s="136"/>
      <c r="X2" s="136"/>
      <c r="Y2" s="136"/>
      <c r="Z2" s="136" t="s">
        <v>253</v>
      </c>
      <c r="AA2" s="136"/>
      <c r="AB2" s="136"/>
      <c r="AC2" s="136"/>
      <c r="AD2" s="136" t="s">
        <v>254</v>
      </c>
      <c r="AE2" s="136"/>
      <c r="AF2" s="136"/>
      <c r="AG2" s="136"/>
      <c r="AH2" s="136" t="s">
        <v>255</v>
      </c>
      <c r="AI2" s="136"/>
      <c r="AJ2" s="136"/>
      <c r="AK2" s="136"/>
      <c r="AL2" s="136" t="s">
        <v>256</v>
      </c>
      <c r="AM2" s="136"/>
      <c r="AN2" s="136"/>
      <c r="AO2" s="136"/>
      <c r="AP2" s="136" t="s">
        <v>257</v>
      </c>
      <c r="AQ2" s="136"/>
      <c r="AR2" s="136"/>
      <c r="AS2" s="136"/>
      <c r="AT2" s="136" t="s">
        <v>258</v>
      </c>
      <c r="AU2" s="136"/>
      <c r="AV2" s="136"/>
      <c r="AW2" s="136"/>
      <c r="AX2" s="136" t="s">
        <v>259</v>
      </c>
      <c r="AY2" s="136"/>
      <c r="AZ2" s="136"/>
      <c r="BA2" s="136"/>
    </row>
    <row r="3" spans="1:53" ht="20.100000000000001" customHeight="1" x14ac:dyDescent="0.25">
      <c r="A3" s="138"/>
      <c r="B3" s="64" t="s">
        <v>352</v>
      </c>
      <c r="C3" s="64" t="s">
        <v>351</v>
      </c>
      <c r="D3" s="64" t="s">
        <v>350</v>
      </c>
      <c r="E3" s="64" t="s">
        <v>349</v>
      </c>
      <c r="F3" s="64" t="s">
        <v>352</v>
      </c>
      <c r="G3" s="64" t="s">
        <v>351</v>
      </c>
      <c r="H3" s="64" t="s">
        <v>350</v>
      </c>
      <c r="I3" s="64" t="s">
        <v>349</v>
      </c>
      <c r="J3" s="64" t="s">
        <v>352</v>
      </c>
      <c r="K3" s="64" t="s">
        <v>351</v>
      </c>
      <c r="L3" s="64" t="s">
        <v>350</v>
      </c>
      <c r="M3" s="64" t="s">
        <v>349</v>
      </c>
      <c r="N3" s="64" t="s">
        <v>352</v>
      </c>
      <c r="O3" s="64" t="s">
        <v>351</v>
      </c>
      <c r="P3" s="64" t="s">
        <v>350</v>
      </c>
      <c r="Q3" s="64" t="s">
        <v>349</v>
      </c>
      <c r="R3" s="64" t="s">
        <v>352</v>
      </c>
      <c r="S3" s="64" t="s">
        <v>351</v>
      </c>
      <c r="T3" s="64" t="s">
        <v>350</v>
      </c>
      <c r="U3" s="64" t="s">
        <v>349</v>
      </c>
      <c r="V3" s="64" t="s">
        <v>352</v>
      </c>
      <c r="W3" s="64" t="s">
        <v>351</v>
      </c>
      <c r="X3" s="64" t="s">
        <v>350</v>
      </c>
      <c r="Y3" s="64" t="s">
        <v>349</v>
      </c>
      <c r="Z3" s="64" t="s">
        <v>352</v>
      </c>
      <c r="AA3" s="64" t="s">
        <v>351</v>
      </c>
      <c r="AB3" s="64" t="s">
        <v>350</v>
      </c>
      <c r="AC3" s="64" t="s">
        <v>349</v>
      </c>
      <c r="AD3" s="64" t="s">
        <v>352</v>
      </c>
      <c r="AE3" s="64" t="s">
        <v>351</v>
      </c>
      <c r="AF3" s="64" t="s">
        <v>350</v>
      </c>
      <c r="AG3" s="64" t="s">
        <v>349</v>
      </c>
      <c r="AH3" s="64" t="s">
        <v>352</v>
      </c>
      <c r="AI3" s="64" t="s">
        <v>351</v>
      </c>
      <c r="AJ3" s="64" t="s">
        <v>350</v>
      </c>
      <c r="AK3" s="64" t="s">
        <v>349</v>
      </c>
      <c r="AL3" s="64" t="s">
        <v>352</v>
      </c>
      <c r="AM3" s="64" t="s">
        <v>351</v>
      </c>
      <c r="AN3" s="64" t="s">
        <v>350</v>
      </c>
      <c r="AO3" s="64" t="s">
        <v>349</v>
      </c>
      <c r="AP3" s="64" t="s">
        <v>352</v>
      </c>
      <c r="AQ3" s="64" t="s">
        <v>351</v>
      </c>
      <c r="AR3" s="64" t="s">
        <v>350</v>
      </c>
      <c r="AS3" s="64" t="s">
        <v>349</v>
      </c>
      <c r="AT3" s="64" t="s">
        <v>352</v>
      </c>
      <c r="AU3" s="64" t="s">
        <v>351</v>
      </c>
      <c r="AV3" s="64" t="s">
        <v>350</v>
      </c>
      <c r="AW3" s="64" t="s">
        <v>349</v>
      </c>
      <c r="AX3" s="64" t="s">
        <v>352</v>
      </c>
      <c r="AY3" s="64" t="s">
        <v>351</v>
      </c>
      <c r="AZ3" s="64" t="s">
        <v>350</v>
      </c>
      <c r="BA3" s="64" t="s">
        <v>349</v>
      </c>
    </row>
    <row r="4" spans="1:53" ht="20.100000000000001" customHeight="1" x14ac:dyDescent="0.25">
      <c r="A4" s="30" t="s">
        <v>348</v>
      </c>
      <c r="B4" s="66">
        <f>SUM(C4:E4)</f>
        <v>590696</v>
      </c>
      <c r="C4" s="66">
        <v>177784</v>
      </c>
      <c r="D4" s="66">
        <v>229616</v>
      </c>
      <c r="E4" s="66">
        <v>183296</v>
      </c>
      <c r="F4" s="66">
        <f>SUM(G4:I4)</f>
        <v>636091</v>
      </c>
      <c r="G4" s="66">
        <v>187207</v>
      </c>
      <c r="H4" s="66">
        <v>252216</v>
      </c>
      <c r="I4" s="66">
        <v>196668</v>
      </c>
      <c r="J4" s="66">
        <f>SUM(K4:M4)</f>
        <v>687560</v>
      </c>
      <c r="K4" s="66">
        <v>188801</v>
      </c>
      <c r="L4" s="66">
        <v>277828</v>
      </c>
      <c r="M4" s="66">
        <v>220931</v>
      </c>
      <c r="N4" s="66">
        <f>SUM(O4:Q4)</f>
        <v>765943</v>
      </c>
      <c r="O4" s="66">
        <v>199855</v>
      </c>
      <c r="P4" s="66">
        <v>312069</v>
      </c>
      <c r="Q4" s="66">
        <v>254019</v>
      </c>
      <c r="R4" s="66">
        <f>SUM(S4:U4)</f>
        <v>796631</v>
      </c>
      <c r="S4" s="66">
        <v>201802</v>
      </c>
      <c r="T4" s="66">
        <v>324110</v>
      </c>
      <c r="U4" s="66">
        <v>270719</v>
      </c>
      <c r="V4" s="66">
        <f>SUM(W4:Y4)</f>
        <v>848282</v>
      </c>
      <c r="W4" s="66">
        <v>217382</v>
      </c>
      <c r="X4" s="66">
        <v>334654</v>
      </c>
      <c r="Y4" s="66">
        <v>296246</v>
      </c>
      <c r="Z4" s="66">
        <f>SUM(AA4:AC4)</f>
        <v>896936</v>
      </c>
      <c r="AA4" s="66">
        <v>232186</v>
      </c>
      <c r="AB4" s="66">
        <v>341242</v>
      </c>
      <c r="AC4" s="66">
        <v>323508</v>
      </c>
      <c r="AD4" s="66">
        <f>SUM(AE4:AG4)</f>
        <v>965783</v>
      </c>
      <c r="AE4" s="66">
        <v>259778</v>
      </c>
      <c r="AF4" s="66">
        <v>353673</v>
      </c>
      <c r="AG4" s="66">
        <v>352332</v>
      </c>
      <c r="AH4" s="66">
        <f>SUM(AI4:AK4)</f>
        <v>1024835</v>
      </c>
      <c r="AI4" s="66">
        <v>282960</v>
      </c>
      <c r="AJ4" s="66">
        <v>365288</v>
      </c>
      <c r="AK4" s="66">
        <v>376587</v>
      </c>
      <c r="AL4" s="66">
        <f>SUM(AM4:AO4)</f>
        <v>772090</v>
      </c>
      <c r="AM4" s="66">
        <v>193413</v>
      </c>
      <c r="AN4" s="66">
        <v>271228</v>
      </c>
      <c r="AO4" s="66">
        <v>307449</v>
      </c>
      <c r="AP4" s="66">
        <f>SUM(AQ4:AS4)</f>
        <v>710424</v>
      </c>
      <c r="AQ4" s="66">
        <v>174137</v>
      </c>
      <c r="AR4" s="66">
        <v>249908</v>
      </c>
      <c r="AS4" s="66">
        <v>286379</v>
      </c>
      <c r="AT4" s="66">
        <f>SUM(AU4:AW4)</f>
        <v>830600</v>
      </c>
      <c r="AU4" s="66">
        <v>215330</v>
      </c>
      <c r="AV4" s="66">
        <v>297224</v>
      </c>
      <c r="AW4" s="66">
        <v>318046</v>
      </c>
      <c r="AX4" s="66">
        <f>SUM(AY4:BA4)</f>
        <v>938273</v>
      </c>
      <c r="AY4" s="66">
        <v>251827</v>
      </c>
      <c r="AZ4" s="66">
        <v>338443</v>
      </c>
      <c r="BA4" s="66">
        <v>348003</v>
      </c>
    </row>
    <row r="5" spans="1:53" x14ac:dyDescent="0.25">
      <c r="A5" s="58" t="s">
        <v>786</v>
      </c>
    </row>
    <row r="6" spans="1:53" x14ac:dyDescent="0.25">
      <c r="A6" s="39"/>
    </row>
    <row r="7" spans="1:53" x14ac:dyDescent="0.25">
      <c r="A7" s="58" t="s">
        <v>779</v>
      </c>
    </row>
  </sheetData>
  <mergeCells count="14">
    <mergeCell ref="AT2:AW2"/>
    <mergeCell ref="A2:A3"/>
    <mergeCell ref="F2:I2"/>
    <mergeCell ref="B2:E2"/>
    <mergeCell ref="AX2:BA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honeticPr fontId="2" type="noConversion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BC10"/>
  <sheetViews>
    <sheetView zoomScaleNormal="100" workbookViewId="0">
      <selection activeCell="A8" sqref="A8:A10"/>
    </sheetView>
  </sheetViews>
  <sheetFormatPr defaultColWidth="24" defaultRowHeight="13.5" x14ac:dyDescent="0.2"/>
  <cols>
    <col min="1" max="16384" width="24" style="29"/>
  </cols>
  <sheetData>
    <row r="1" spans="1:55" x14ac:dyDescent="0.25">
      <c r="A1" s="58" t="s">
        <v>940</v>
      </c>
    </row>
    <row r="2" spans="1:55" ht="20.100000000000001" customHeight="1" x14ac:dyDescent="0.25">
      <c r="A2" s="137" t="s">
        <v>584</v>
      </c>
      <c r="B2" s="140" t="s">
        <v>250</v>
      </c>
      <c r="C2" s="140" t="s">
        <v>250</v>
      </c>
      <c r="D2" s="140" t="s">
        <v>250</v>
      </c>
      <c r="E2" s="140" t="s">
        <v>250</v>
      </c>
      <c r="F2" s="140" t="s">
        <v>250</v>
      </c>
      <c r="G2" s="140" t="s">
        <v>250</v>
      </c>
      <c r="H2" s="140" t="s">
        <v>252</v>
      </c>
      <c r="I2" s="140" t="s">
        <v>252</v>
      </c>
      <c r="J2" s="140" t="s">
        <v>252</v>
      </c>
      <c r="K2" s="140" t="s">
        <v>252</v>
      </c>
      <c r="L2" s="140" t="s">
        <v>252</v>
      </c>
      <c r="M2" s="140" t="s">
        <v>252</v>
      </c>
      <c r="N2" s="140" t="s">
        <v>254</v>
      </c>
      <c r="O2" s="140" t="s">
        <v>254</v>
      </c>
      <c r="P2" s="140" t="s">
        <v>254</v>
      </c>
      <c r="Q2" s="140" t="s">
        <v>254</v>
      </c>
      <c r="R2" s="140" t="s">
        <v>254</v>
      </c>
      <c r="S2" s="140" t="s">
        <v>254</v>
      </c>
      <c r="T2" s="140" t="s">
        <v>255</v>
      </c>
      <c r="U2" s="140" t="s">
        <v>255</v>
      </c>
      <c r="V2" s="140" t="s">
        <v>255</v>
      </c>
      <c r="W2" s="140" t="s">
        <v>255</v>
      </c>
      <c r="X2" s="140" t="s">
        <v>255</v>
      </c>
      <c r="Y2" s="140" t="s">
        <v>255</v>
      </c>
      <c r="Z2" s="140" t="s">
        <v>256</v>
      </c>
      <c r="AA2" s="140" t="s">
        <v>256</v>
      </c>
      <c r="AB2" s="140" t="s">
        <v>256</v>
      </c>
      <c r="AC2" s="140" t="s">
        <v>256</v>
      </c>
      <c r="AD2" s="140" t="s">
        <v>256</v>
      </c>
      <c r="AE2" s="140" t="s">
        <v>256</v>
      </c>
      <c r="AF2" s="140" t="s">
        <v>257</v>
      </c>
      <c r="AG2" s="140" t="s">
        <v>257</v>
      </c>
      <c r="AH2" s="140" t="s">
        <v>257</v>
      </c>
      <c r="AI2" s="140" t="s">
        <v>257</v>
      </c>
      <c r="AJ2" s="140" t="s">
        <v>257</v>
      </c>
      <c r="AK2" s="140" t="s">
        <v>257</v>
      </c>
      <c r="AL2" s="140" t="s">
        <v>258</v>
      </c>
      <c r="AM2" s="140" t="s">
        <v>258</v>
      </c>
      <c r="AN2" s="140" t="s">
        <v>258</v>
      </c>
      <c r="AO2" s="140" t="s">
        <v>258</v>
      </c>
      <c r="AP2" s="140" t="s">
        <v>258</v>
      </c>
      <c r="AQ2" s="140" t="s">
        <v>258</v>
      </c>
      <c r="AR2" s="140" t="s">
        <v>259</v>
      </c>
      <c r="AS2" s="140" t="s">
        <v>259</v>
      </c>
      <c r="AT2" s="140" t="s">
        <v>259</v>
      </c>
      <c r="AU2" s="140" t="s">
        <v>259</v>
      </c>
      <c r="AV2" s="140" t="s">
        <v>259</v>
      </c>
      <c r="AW2" s="140" t="s">
        <v>259</v>
      </c>
      <c r="AX2" s="140" t="s">
        <v>260</v>
      </c>
      <c r="AY2" s="140" t="s">
        <v>260</v>
      </c>
      <c r="AZ2" s="140" t="s">
        <v>260</v>
      </c>
      <c r="BA2" s="140" t="s">
        <v>260</v>
      </c>
      <c r="BB2" s="140" t="s">
        <v>260</v>
      </c>
      <c r="BC2" s="140" t="s">
        <v>260</v>
      </c>
    </row>
    <row r="3" spans="1:55" ht="20.100000000000001" customHeight="1" x14ac:dyDescent="0.25">
      <c r="A3" s="138" t="s">
        <v>583</v>
      </c>
      <c r="B3" s="30" t="s">
        <v>653</v>
      </c>
      <c r="C3" s="30" t="s">
        <v>652</v>
      </c>
      <c r="D3" s="30" t="s">
        <v>651</v>
      </c>
      <c r="E3" s="30" t="s">
        <v>650</v>
      </c>
      <c r="F3" s="30" t="s">
        <v>649</v>
      </c>
      <c r="G3" s="30" t="s">
        <v>585</v>
      </c>
      <c r="H3" s="30" t="s">
        <v>653</v>
      </c>
      <c r="I3" s="30" t="s">
        <v>652</v>
      </c>
      <c r="J3" s="30" t="s">
        <v>651</v>
      </c>
      <c r="K3" s="30" t="s">
        <v>650</v>
      </c>
      <c r="L3" s="30" t="s">
        <v>649</v>
      </c>
      <c r="M3" s="30" t="s">
        <v>585</v>
      </c>
      <c r="N3" s="30" t="s">
        <v>653</v>
      </c>
      <c r="O3" s="30" t="s">
        <v>652</v>
      </c>
      <c r="P3" s="30" t="s">
        <v>651</v>
      </c>
      <c r="Q3" s="30" t="s">
        <v>650</v>
      </c>
      <c r="R3" s="30" t="s">
        <v>649</v>
      </c>
      <c r="S3" s="30" t="s">
        <v>585</v>
      </c>
      <c r="T3" s="30" t="s">
        <v>653</v>
      </c>
      <c r="U3" s="30" t="s">
        <v>652</v>
      </c>
      <c r="V3" s="30" t="s">
        <v>651</v>
      </c>
      <c r="W3" s="30" t="s">
        <v>650</v>
      </c>
      <c r="X3" s="30" t="s">
        <v>649</v>
      </c>
      <c r="Y3" s="30" t="s">
        <v>585</v>
      </c>
      <c r="Z3" s="30" t="s">
        <v>653</v>
      </c>
      <c r="AA3" s="30" t="s">
        <v>652</v>
      </c>
      <c r="AB3" s="30" t="s">
        <v>651</v>
      </c>
      <c r="AC3" s="30" t="s">
        <v>650</v>
      </c>
      <c r="AD3" s="30" t="s">
        <v>649</v>
      </c>
      <c r="AE3" s="30" t="s">
        <v>585</v>
      </c>
      <c r="AF3" s="30" t="s">
        <v>653</v>
      </c>
      <c r="AG3" s="30" t="s">
        <v>652</v>
      </c>
      <c r="AH3" s="30" t="s">
        <v>651</v>
      </c>
      <c r="AI3" s="30" t="s">
        <v>650</v>
      </c>
      <c r="AJ3" s="30" t="s">
        <v>649</v>
      </c>
      <c r="AK3" s="30" t="s">
        <v>585</v>
      </c>
      <c r="AL3" s="30" t="s">
        <v>653</v>
      </c>
      <c r="AM3" s="30" t="s">
        <v>652</v>
      </c>
      <c r="AN3" s="30" t="s">
        <v>651</v>
      </c>
      <c r="AO3" s="30" t="s">
        <v>650</v>
      </c>
      <c r="AP3" s="30" t="s">
        <v>649</v>
      </c>
      <c r="AQ3" s="30" t="s">
        <v>585</v>
      </c>
      <c r="AR3" s="30" t="s">
        <v>653</v>
      </c>
      <c r="AS3" s="30" t="s">
        <v>652</v>
      </c>
      <c r="AT3" s="30" t="s">
        <v>651</v>
      </c>
      <c r="AU3" s="30" t="s">
        <v>650</v>
      </c>
      <c r="AV3" s="30" t="s">
        <v>649</v>
      </c>
      <c r="AW3" s="30" t="s">
        <v>585</v>
      </c>
      <c r="AX3" s="30" t="s">
        <v>653</v>
      </c>
      <c r="AY3" s="30" t="s">
        <v>652</v>
      </c>
      <c r="AZ3" s="30" t="s">
        <v>651</v>
      </c>
      <c r="BA3" s="30" t="s">
        <v>650</v>
      </c>
      <c r="BB3" s="30" t="s">
        <v>649</v>
      </c>
      <c r="BC3" s="30" t="s">
        <v>585</v>
      </c>
    </row>
    <row r="4" spans="1:55" ht="20.100000000000001" customHeight="1" x14ac:dyDescent="0.25">
      <c r="A4" s="64" t="s">
        <v>388</v>
      </c>
      <c r="B4" s="31">
        <v>31.4</v>
      </c>
      <c r="C4" s="31">
        <v>45.3</v>
      </c>
      <c r="D4" s="31">
        <v>16.7</v>
      </c>
      <c r="E4" s="31">
        <v>4.5999999999999996</v>
      </c>
      <c r="F4" s="32">
        <v>2</v>
      </c>
      <c r="G4" s="70">
        <v>3.56</v>
      </c>
      <c r="H4" s="31">
        <v>41.4</v>
      </c>
      <c r="I4" s="31">
        <v>42.1</v>
      </c>
      <c r="J4" s="31">
        <v>12.4</v>
      </c>
      <c r="K4" s="32">
        <v>3</v>
      </c>
      <c r="L4" s="31">
        <v>1.2</v>
      </c>
      <c r="M4" s="69">
        <v>3.1</v>
      </c>
      <c r="N4" s="31">
        <v>36.299999999999997</v>
      </c>
      <c r="O4" s="31">
        <v>45.6</v>
      </c>
      <c r="P4" s="31">
        <v>14.1</v>
      </c>
      <c r="Q4" s="31">
        <v>2.9</v>
      </c>
      <c r="R4" s="31">
        <v>1.1000000000000001</v>
      </c>
      <c r="S4" s="69">
        <v>3.3</v>
      </c>
      <c r="T4" s="32">
        <v>36</v>
      </c>
      <c r="U4" s="31">
        <v>40.299999999999997</v>
      </c>
      <c r="V4" s="31">
        <v>17.100000000000001</v>
      </c>
      <c r="W4" s="31">
        <v>3.8</v>
      </c>
      <c r="X4" s="31">
        <v>2.9</v>
      </c>
      <c r="Y4" s="69">
        <v>3.5</v>
      </c>
      <c r="Z4" s="31">
        <v>32.299999999999997</v>
      </c>
      <c r="AA4" s="31">
        <v>41.5</v>
      </c>
      <c r="AB4" s="31">
        <v>17.899999999999999</v>
      </c>
      <c r="AC4" s="31">
        <v>5.5</v>
      </c>
      <c r="AD4" s="31">
        <v>2.8</v>
      </c>
      <c r="AE4" s="69">
        <v>3.7</v>
      </c>
      <c r="AF4" s="31">
        <v>27.4</v>
      </c>
      <c r="AG4" s="31">
        <v>42.9</v>
      </c>
      <c r="AH4" s="31">
        <v>20.9</v>
      </c>
      <c r="AI4" s="31">
        <v>5.7</v>
      </c>
      <c r="AJ4" s="31">
        <v>3.1</v>
      </c>
      <c r="AK4" s="69">
        <v>3.8</v>
      </c>
      <c r="AL4" s="31">
        <v>28.2</v>
      </c>
      <c r="AM4" s="31">
        <v>46.5</v>
      </c>
      <c r="AN4" s="31">
        <v>18.899999999999999</v>
      </c>
      <c r="AO4" s="31">
        <v>4.0999999999999996</v>
      </c>
      <c r="AP4" s="31">
        <v>2.2999999999999998</v>
      </c>
      <c r="AQ4" s="69">
        <v>3.7</v>
      </c>
      <c r="AR4" s="31">
        <v>29.4</v>
      </c>
      <c r="AS4" s="31">
        <v>43.9</v>
      </c>
      <c r="AT4" s="31">
        <v>20.5</v>
      </c>
      <c r="AU4" s="31">
        <v>4.5</v>
      </c>
      <c r="AV4" s="31">
        <v>1.8</v>
      </c>
      <c r="AW4" s="69">
        <v>3.6</v>
      </c>
      <c r="AX4" s="31">
        <v>28.2</v>
      </c>
      <c r="AY4" s="31">
        <v>43.9</v>
      </c>
      <c r="AZ4" s="31">
        <v>21.3</v>
      </c>
      <c r="BA4" s="31">
        <v>4.5999999999999996</v>
      </c>
      <c r="BB4" s="31">
        <v>2.1</v>
      </c>
      <c r="BC4" s="69">
        <v>3.7</v>
      </c>
    </row>
    <row r="5" spans="1:55" ht="20.100000000000001" customHeight="1" x14ac:dyDescent="0.25">
      <c r="A5" s="64" t="s">
        <v>582</v>
      </c>
      <c r="B5" s="31">
        <v>37.700000000000003</v>
      </c>
      <c r="C5" s="31">
        <v>44.9</v>
      </c>
      <c r="D5" s="31">
        <v>15.2</v>
      </c>
      <c r="E5" s="31">
        <v>1.6</v>
      </c>
      <c r="F5" s="31">
        <v>0.5</v>
      </c>
      <c r="G5" s="70">
        <v>3.12</v>
      </c>
      <c r="H5" s="31">
        <v>51.8</v>
      </c>
      <c r="I5" s="31">
        <v>38.299999999999997</v>
      </c>
      <c r="J5" s="32">
        <v>9</v>
      </c>
      <c r="K5" s="31">
        <v>0.6</v>
      </c>
      <c r="L5" s="31">
        <v>0.3</v>
      </c>
      <c r="M5" s="69">
        <v>2.7</v>
      </c>
      <c r="N5" s="31">
        <v>44.2</v>
      </c>
      <c r="O5" s="32">
        <v>46</v>
      </c>
      <c r="P5" s="31">
        <v>8.6999999999999993</v>
      </c>
      <c r="Q5" s="31">
        <v>1.1000000000000001</v>
      </c>
      <c r="R5" s="32" t="s">
        <v>362</v>
      </c>
      <c r="S5" s="69">
        <v>2.8</v>
      </c>
      <c r="T5" s="32">
        <v>45</v>
      </c>
      <c r="U5" s="31">
        <v>36.6</v>
      </c>
      <c r="V5" s="31">
        <v>16.600000000000001</v>
      </c>
      <c r="W5" s="31">
        <v>1.2</v>
      </c>
      <c r="X5" s="31">
        <v>0.5</v>
      </c>
      <c r="Y5" s="66">
        <v>3</v>
      </c>
      <c r="Z5" s="32">
        <v>36</v>
      </c>
      <c r="AA5" s="32">
        <v>41</v>
      </c>
      <c r="AB5" s="31">
        <v>19.100000000000001</v>
      </c>
      <c r="AC5" s="31">
        <v>3.3</v>
      </c>
      <c r="AD5" s="31">
        <v>0.4</v>
      </c>
      <c r="AE5" s="69">
        <v>3.3</v>
      </c>
      <c r="AF5" s="31">
        <v>34.1</v>
      </c>
      <c r="AG5" s="31">
        <v>42.8</v>
      </c>
      <c r="AH5" s="31">
        <v>19.600000000000001</v>
      </c>
      <c r="AI5" s="32">
        <v>2</v>
      </c>
      <c r="AJ5" s="31">
        <v>1.5</v>
      </c>
      <c r="AK5" s="69">
        <v>3.4</v>
      </c>
      <c r="AL5" s="31">
        <v>35.799999999999997</v>
      </c>
      <c r="AM5" s="31">
        <v>49.3</v>
      </c>
      <c r="AN5" s="31">
        <v>14.2</v>
      </c>
      <c r="AO5" s="31">
        <v>0.7</v>
      </c>
      <c r="AP5" s="32" t="s">
        <v>362</v>
      </c>
      <c r="AQ5" s="69">
        <v>3.1</v>
      </c>
      <c r="AR5" s="31">
        <v>40.200000000000003</v>
      </c>
      <c r="AS5" s="31">
        <v>42.9</v>
      </c>
      <c r="AT5" s="31">
        <v>14.7</v>
      </c>
      <c r="AU5" s="31">
        <v>2.2000000000000002</v>
      </c>
      <c r="AV5" s="32" t="s">
        <v>362</v>
      </c>
      <c r="AW5" s="69">
        <v>3.2</v>
      </c>
      <c r="AX5" s="32">
        <v>41</v>
      </c>
      <c r="AY5" s="31">
        <v>41.1</v>
      </c>
      <c r="AZ5" s="31">
        <v>16.5</v>
      </c>
      <c r="BA5" s="31">
        <v>1.1000000000000001</v>
      </c>
      <c r="BB5" s="31">
        <v>0.2</v>
      </c>
      <c r="BC5" s="69">
        <v>3.1</v>
      </c>
    </row>
    <row r="6" spans="1:55" ht="20.100000000000001" customHeight="1" x14ac:dyDescent="0.25">
      <c r="A6" s="64" t="s">
        <v>577</v>
      </c>
      <c r="B6" s="31">
        <v>31.6</v>
      </c>
      <c r="C6" s="31">
        <v>50.1</v>
      </c>
      <c r="D6" s="31">
        <v>14.8</v>
      </c>
      <c r="E6" s="31">
        <v>2.8</v>
      </c>
      <c r="F6" s="31">
        <v>0.6</v>
      </c>
      <c r="G6" s="70">
        <v>3.32</v>
      </c>
      <c r="H6" s="31">
        <v>44.6</v>
      </c>
      <c r="I6" s="31">
        <v>44.4</v>
      </c>
      <c r="J6" s="31">
        <v>9.6</v>
      </c>
      <c r="K6" s="31">
        <v>1.2</v>
      </c>
      <c r="L6" s="31">
        <v>0.2</v>
      </c>
      <c r="M6" s="69">
        <v>2.9</v>
      </c>
      <c r="N6" s="31">
        <v>32.9</v>
      </c>
      <c r="O6" s="31">
        <v>51.8</v>
      </c>
      <c r="P6" s="31">
        <v>13.6</v>
      </c>
      <c r="Q6" s="31">
        <v>1.5</v>
      </c>
      <c r="R6" s="31">
        <v>0.2</v>
      </c>
      <c r="S6" s="69">
        <v>3.2</v>
      </c>
      <c r="T6" s="31">
        <v>31.3</v>
      </c>
      <c r="U6" s="31">
        <v>47.7</v>
      </c>
      <c r="V6" s="31">
        <v>17.7</v>
      </c>
      <c r="W6" s="31">
        <v>2.4</v>
      </c>
      <c r="X6" s="31">
        <v>0.8</v>
      </c>
      <c r="Y6" s="69">
        <v>3.4</v>
      </c>
      <c r="Z6" s="31">
        <v>30.2</v>
      </c>
      <c r="AA6" s="31">
        <v>44.2</v>
      </c>
      <c r="AB6" s="31">
        <v>18.399999999999999</v>
      </c>
      <c r="AC6" s="31">
        <v>4.7</v>
      </c>
      <c r="AD6" s="31">
        <v>2.4</v>
      </c>
      <c r="AE6" s="69">
        <v>3.7</v>
      </c>
      <c r="AF6" s="31">
        <v>25.1</v>
      </c>
      <c r="AG6" s="31">
        <v>47.4</v>
      </c>
      <c r="AH6" s="31">
        <v>21.1</v>
      </c>
      <c r="AI6" s="31">
        <v>4.2</v>
      </c>
      <c r="AJ6" s="31">
        <v>2.2000000000000002</v>
      </c>
      <c r="AK6" s="69">
        <v>3.8</v>
      </c>
      <c r="AL6" s="31">
        <v>21.4</v>
      </c>
      <c r="AM6" s="31">
        <v>53.5</v>
      </c>
      <c r="AN6" s="31">
        <v>21.1</v>
      </c>
      <c r="AO6" s="31">
        <v>3.1</v>
      </c>
      <c r="AP6" s="31">
        <v>0.9</v>
      </c>
      <c r="AQ6" s="69">
        <v>3.7</v>
      </c>
      <c r="AR6" s="31">
        <v>28.8</v>
      </c>
      <c r="AS6" s="31">
        <v>46.6</v>
      </c>
      <c r="AT6" s="31">
        <v>20.9</v>
      </c>
      <c r="AU6" s="31">
        <v>2.7</v>
      </c>
      <c r="AV6" s="31">
        <v>1.1000000000000001</v>
      </c>
      <c r="AW6" s="69">
        <v>3.6</v>
      </c>
      <c r="AX6" s="31">
        <v>27.1</v>
      </c>
      <c r="AY6" s="31">
        <v>46.8</v>
      </c>
      <c r="AZ6" s="31">
        <v>21.8</v>
      </c>
      <c r="BA6" s="31">
        <v>3.1</v>
      </c>
      <c r="BB6" s="31">
        <v>1.2</v>
      </c>
      <c r="BC6" s="69">
        <v>3.6</v>
      </c>
    </row>
    <row r="7" spans="1:55" ht="20.100000000000001" customHeight="1" x14ac:dyDescent="0.25">
      <c r="A7" s="64" t="s">
        <v>576</v>
      </c>
      <c r="B7" s="31">
        <v>38.9</v>
      </c>
      <c r="C7" s="31">
        <v>46.2</v>
      </c>
      <c r="D7" s="32">
        <v>12</v>
      </c>
      <c r="E7" s="31">
        <v>2.6</v>
      </c>
      <c r="F7" s="31">
        <v>0.4</v>
      </c>
      <c r="G7" s="70">
        <v>3.13</v>
      </c>
      <c r="H7" s="31">
        <v>46.3</v>
      </c>
      <c r="I7" s="31">
        <v>44.3</v>
      </c>
      <c r="J7" s="31">
        <v>7.8</v>
      </c>
      <c r="K7" s="31">
        <v>0.9</v>
      </c>
      <c r="L7" s="31">
        <v>0.6</v>
      </c>
      <c r="M7" s="69">
        <v>2.8</v>
      </c>
      <c r="N7" s="31">
        <v>43.8</v>
      </c>
      <c r="O7" s="31">
        <v>46.5</v>
      </c>
      <c r="P7" s="31">
        <v>8.9</v>
      </c>
      <c r="Q7" s="31">
        <v>0.7</v>
      </c>
      <c r="R7" s="31">
        <v>0.1</v>
      </c>
      <c r="S7" s="69">
        <v>2.8</v>
      </c>
      <c r="T7" s="31">
        <v>42.7</v>
      </c>
      <c r="U7" s="31">
        <v>42.2</v>
      </c>
      <c r="V7" s="31">
        <v>12.8</v>
      </c>
      <c r="W7" s="31">
        <v>1.6</v>
      </c>
      <c r="X7" s="31">
        <v>0.6</v>
      </c>
      <c r="Y7" s="66">
        <v>3</v>
      </c>
      <c r="Z7" s="31">
        <v>40.700000000000003</v>
      </c>
      <c r="AA7" s="32">
        <v>43</v>
      </c>
      <c r="AB7" s="31">
        <v>12.5</v>
      </c>
      <c r="AC7" s="31">
        <v>2.6</v>
      </c>
      <c r="AD7" s="31">
        <v>1.3</v>
      </c>
      <c r="AE7" s="69">
        <v>3.1</v>
      </c>
      <c r="AF7" s="31">
        <v>32.1</v>
      </c>
      <c r="AG7" s="31">
        <v>47.1</v>
      </c>
      <c r="AH7" s="31">
        <v>16.600000000000001</v>
      </c>
      <c r="AI7" s="31">
        <v>3.1</v>
      </c>
      <c r="AJ7" s="31">
        <v>1.1000000000000001</v>
      </c>
      <c r="AK7" s="69">
        <v>3.4</v>
      </c>
      <c r="AL7" s="31">
        <v>34.6</v>
      </c>
      <c r="AM7" s="31">
        <v>47.9</v>
      </c>
      <c r="AN7" s="31">
        <v>15.5</v>
      </c>
      <c r="AO7" s="31">
        <v>1.7</v>
      </c>
      <c r="AP7" s="31">
        <v>0.4</v>
      </c>
      <c r="AQ7" s="69">
        <v>3.2</v>
      </c>
      <c r="AR7" s="31">
        <v>35.299999999999997</v>
      </c>
      <c r="AS7" s="31">
        <v>47.7</v>
      </c>
      <c r="AT7" s="31">
        <v>14.8</v>
      </c>
      <c r="AU7" s="31">
        <v>1.8</v>
      </c>
      <c r="AV7" s="31">
        <v>0.3</v>
      </c>
      <c r="AW7" s="69">
        <v>3.2</v>
      </c>
      <c r="AX7" s="31">
        <v>31.9</v>
      </c>
      <c r="AY7" s="32">
        <v>50</v>
      </c>
      <c r="AZ7" s="31">
        <v>16.2</v>
      </c>
      <c r="BA7" s="31">
        <v>1.7</v>
      </c>
      <c r="BB7" s="31">
        <v>0.2</v>
      </c>
      <c r="BC7" s="69">
        <v>3.3</v>
      </c>
    </row>
    <row r="8" spans="1:55" x14ac:dyDescent="0.25">
      <c r="A8" s="58" t="s">
        <v>939</v>
      </c>
    </row>
    <row r="10" spans="1:55" x14ac:dyDescent="0.25">
      <c r="A10" s="58" t="s">
        <v>779</v>
      </c>
    </row>
  </sheetData>
  <mergeCells count="10">
    <mergeCell ref="A2:A3"/>
    <mergeCell ref="B2:G2"/>
    <mergeCell ref="H2:M2"/>
    <mergeCell ref="N2:S2"/>
    <mergeCell ref="AX2:BC2"/>
    <mergeCell ref="T2:Y2"/>
    <mergeCell ref="Z2:AE2"/>
    <mergeCell ref="AF2:AK2"/>
    <mergeCell ref="AL2:AQ2"/>
    <mergeCell ref="AR2:AW2"/>
  </mergeCells>
  <phoneticPr fontId="2" type="noConversion"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BE10"/>
  <sheetViews>
    <sheetView zoomScaleNormal="100" workbookViewId="0">
      <selection activeCell="A8" sqref="A8:A10"/>
    </sheetView>
  </sheetViews>
  <sheetFormatPr defaultColWidth="24" defaultRowHeight="13.5" x14ac:dyDescent="0.2"/>
  <cols>
    <col min="1" max="16384" width="24" style="29"/>
  </cols>
  <sheetData>
    <row r="1" spans="1:57" x14ac:dyDescent="0.25">
      <c r="A1" s="58" t="s">
        <v>941</v>
      </c>
    </row>
    <row r="2" spans="1:57" ht="20.100000000000001" customHeight="1" x14ac:dyDescent="0.25">
      <c r="A2" s="137" t="s">
        <v>584</v>
      </c>
      <c r="B2" s="140" t="s">
        <v>252</v>
      </c>
      <c r="C2" s="140" t="s">
        <v>252</v>
      </c>
      <c r="D2" s="140" t="s">
        <v>252</v>
      </c>
      <c r="E2" s="140" t="s">
        <v>252</v>
      </c>
      <c r="F2" s="140" t="s">
        <v>252</v>
      </c>
      <c r="G2" s="140" t="s">
        <v>252</v>
      </c>
      <c r="H2" s="140" t="s">
        <v>252</v>
      </c>
      <c r="I2" s="140" t="s">
        <v>254</v>
      </c>
      <c r="J2" s="140" t="s">
        <v>254</v>
      </c>
      <c r="K2" s="140" t="s">
        <v>254</v>
      </c>
      <c r="L2" s="140" t="s">
        <v>254</v>
      </c>
      <c r="M2" s="140" t="s">
        <v>254</v>
      </c>
      <c r="N2" s="140" t="s">
        <v>254</v>
      </c>
      <c r="O2" s="140" t="s">
        <v>254</v>
      </c>
      <c r="P2" s="140" t="s">
        <v>255</v>
      </c>
      <c r="Q2" s="140" t="s">
        <v>255</v>
      </c>
      <c r="R2" s="140" t="s">
        <v>255</v>
      </c>
      <c r="S2" s="140" t="s">
        <v>255</v>
      </c>
      <c r="T2" s="140" t="s">
        <v>255</v>
      </c>
      <c r="U2" s="140" t="s">
        <v>255</v>
      </c>
      <c r="V2" s="140" t="s">
        <v>255</v>
      </c>
      <c r="W2" s="140" t="s">
        <v>256</v>
      </c>
      <c r="X2" s="140" t="s">
        <v>256</v>
      </c>
      <c r="Y2" s="140" t="s">
        <v>256</v>
      </c>
      <c r="Z2" s="140" t="s">
        <v>256</v>
      </c>
      <c r="AA2" s="140" t="s">
        <v>256</v>
      </c>
      <c r="AB2" s="140" t="s">
        <v>256</v>
      </c>
      <c r="AC2" s="140" t="s">
        <v>256</v>
      </c>
      <c r="AD2" s="140" t="s">
        <v>257</v>
      </c>
      <c r="AE2" s="140" t="s">
        <v>257</v>
      </c>
      <c r="AF2" s="140" t="s">
        <v>257</v>
      </c>
      <c r="AG2" s="140" t="s">
        <v>257</v>
      </c>
      <c r="AH2" s="140" t="s">
        <v>257</v>
      </c>
      <c r="AI2" s="140" t="s">
        <v>257</v>
      </c>
      <c r="AJ2" s="140" t="s">
        <v>257</v>
      </c>
      <c r="AK2" s="140" t="s">
        <v>258</v>
      </c>
      <c r="AL2" s="140" t="s">
        <v>258</v>
      </c>
      <c r="AM2" s="140" t="s">
        <v>258</v>
      </c>
      <c r="AN2" s="140" t="s">
        <v>258</v>
      </c>
      <c r="AO2" s="140" t="s">
        <v>258</v>
      </c>
      <c r="AP2" s="140" t="s">
        <v>258</v>
      </c>
      <c r="AQ2" s="140" t="s">
        <v>258</v>
      </c>
      <c r="AR2" s="140" t="s">
        <v>259</v>
      </c>
      <c r="AS2" s="140" t="s">
        <v>259</v>
      </c>
      <c r="AT2" s="140" t="s">
        <v>259</v>
      </c>
      <c r="AU2" s="140" t="s">
        <v>259</v>
      </c>
      <c r="AV2" s="140" t="s">
        <v>259</v>
      </c>
      <c r="AW2" s="140" t="s">
        <v>259</v>
      </c>
      <c r="AX2" s="140" t="s">
        <v>259</v>
      </c>
      <c r="AY2" s="140" t="s">
        <v>260</v>
      </c>
      <c r="AZ2" s="140" t="s">
        <v>260</v>
      </c>
      <c r="BA2" s="140" t="s">
        <v>260</v>
      </c>
      <c r="BB2" s="140" t="s">
        <v>260</v>
      </c>
      <c r="BC2" s="140" t="s">
        <v>260</v>
      </c>
      <c r="BD2" s="140" t="s">
        <v>260</v>
      </c>
      <c r="BE2" s="140" t="s">
        <v>260</v>
      </c>
    </row>
    <row r="3" spans="1:57" ht="20.100000000000001" customHeight="1" x14ac:dyDescent="0.25">
      <c r="A3" s="138" t="s">
        <v>583</v>
      </c>
      <c r="B3" s="30" t="s">
        <v>589</v>
      </c>
      <c r="C3" s="30" t="s">
        <v>588</v>
      </c>
      <c r="D3" s="30" t="s">
        <v>587</v>
      </c>
      <c r="E3" s="30" t="s">
        <v>586</v>
      </c>
      <c r="F3" s="30" t="s">
        <v>655</v>
      </c>
      <c r="G3" s="30" t="s">
        <v>654</v>
      </c>
      <c r="H3" s="30" t="s">
        <v>585</v>
      </c>
      <c r="I3" s="30" t="s">
        <v>589</v>
      </c>
      <c r="J3" s="30" t="s">
        <v>588</v>
      </c>
      <c r="K3" s="30" t="s">
        <v>587</v>
      </c>
      <c r="L3" s="30" t="s">
        <v>586</v>
      </c>
      <c r="M3" s="30" t="s">
        <v>655</v>
      </c>
      <c r="N3" s="30" t="s">
        <v>654</v>
      </c>
      <c r="O3" s="30" t="s">
        <v>585</v>
      </c>
      <c r="P3" s="30" t="s">
        <v>589</v>
      </c>
      <c r="Q3" s="30" t="s">
        <v>588</v>
      </c>
      <c r="R3" s="30" t="s">
        <v>587</v>
      </c>
      <c r="S3" s="30" t="s">
        <v>586</v>
      </c>
      <c r="T3" s="30" t="s">
        <v>655</v>
      </c>
      <c r="U3" s="30" t="s">
        <v>654</v>
      </c>
      <c r="V3" s="30" t="s">
        <v>585</v>
      </c>
      <c r="W3" s="30" t="s">
        <v>589</v>
      </c>
      <c r="X3" s="30" t="s">
        <v>588</v>
      </c>
      <c r="Y3" s="30" t="s">
        <v>587</v>
      </c>
      <c r="Z3" s="30" t="s">
        <v>586</v>
      </c>
      <c r="AA3" s="30" t="s">
        <v>655</v>
      </c>
      <c r="AB3" s="30" t="s">
        <v>654</v>
      </c>
      <c r="AC3" s="30" t="s">
        <v>585</v>
      </c>
      <c r="AD3" s="30" t="s">
        <v>589</v>
      </c>
      <c r="AE3" s="30" t="s">
        <v>588</v>
      </c>
      <c r="AF3" s="30" t="s">
        <v>587</v>
      </c>
      <c r="AG3" s="30" t="s">
        <v>586</v>
      </c>
      <c r="AH3" s="30" t="s">
        <v>655</v>
      </c>
      <c r="AI3" s="30" t="s">
        <v>654</v>
      </c>
      <c r="AJ3" s="30" t="s">
        <v>585</v>
      </c>
      <c r="AK3" s="30" t="s">
        <v>589</v>
      </c>
      <c r="AL3" s="30" t="s">
        <v>588</v>
      </c>
      <c r="AM3" s="30" t="s">
        <v>587</v>
      </c>
      <c r="AN3" s="30" t="s">
        <v>586</v>
      </c>
      <c r="AO3" s="30" t="s">
        <v>655</v>
      </c>
      <c r="AP3" s="30" t="s">
        <v>654</v>
      </c>
      <c r="AQ3" s="30" t="s">
        <v>585</v>
      </c>
      <c r="AR3" s="30" t="s">
        <v>589</v>
      </c>
      <c r="AS3" s="30" t="s">
        <v>588</v>
      </c>
      <c r="AT3" s="30" t="s">
        <v>587</v>
      </c>
      <c r="AU3" s="30" t="s">
        <v>586</v>
      </c>
      <c r="AV3" s="30" t="s">
        <v>655</v>
      </c>
      <c r="AW3" s="30" t="s">
        <v>654</v>
      </c>
      <c r="AX3" s="30" t="s">
        <v>585</v>
      </c>
      <c r="AY3" s="30" t="s">
        <v>589</v>
      </c>
      <c r="AZ3" s="30" t="s">
        <v>588</v>
      </c>
      <c r="BA3" s="30" t="s">
        <v>587</v>
      </c>
      <c r="BB3" s="30" t="s">
        <v>586</v>
      </c>
      <c r="BC3" s="30" t="s">
        <v>655</v>
      </c>
      <c r="BD3" s="30" t="s">
        <v>654</v>
      </c>
      <c r="BE3" s="30" t="s">
        <v>585</v>
      </c>
    </row>
    <row r="4" spans="1:57" ht="20.100000000000001" customHeight="1" x14ac:dyDescent="0.25">
      <c r="A4" s="64" t="s">
        <v>388</v>
      </c>
      <c r="B4" s="31">
        <v>5.9</v>
      </c>
      <c r="C4" s="31">
        <v>8.9</v>
      </c>
      <c r="D4" s="31">
        <v>16.100000000000001</v>
      </c>
      <c r="E4" s="31">
        <v>6.9</v>
      </c>
      <c r="F4" s="31">
        <v>24.7</v>
      </c>
      <c r="G4" s="31">
        <v>37.5</v>
      </c>
      <c r="H4" s="66">
        <v>136</v>
      </c>
      <c r="I4" s="31">
        <v>5.0999999999999996</v>
      </c>
      <c r="J4" s="31">
        <v>7.8</v>
      </c>
      <c r="K4" s="31">
        <v>14.8</v>
      </c>
      <c r="L4" s="31">
        <v>6.4</v>
      </c>
      <c r="M4" s="31">
        <v>22.3</v>
      </c>
      <c r="N4" s="31">
        <v>43.6</v>
      </c>
      <c r="O4" s="69">
        <v>150.6</v>
      </c>
      <c r="P4" s="31">
        <v>9.8000000000000007</v>
      </c>
      <c r="Q4" s="31">
        <v>8.1</v>
      </c>
      <c r="R4" s="31">
        <v>17.399999999999999</v>
      </c>
      <c r="S4" s="31">
        <v>2.9</v>
      </c>
      <c r="T4" s="31">
        <v>20.3</v>
      </c>
      <c r="U4" s="31">
        <v>41.5</v>
      </c>
      <c r="V4" s="66">
        <v>156</v>
      </c>
      <c r="W4" s="31">
        <v>9.6999999999999993</v>
      </c>
      <c r="X4" s="31">
        <v>9.4</v>
      </c>
      <c r="Y4" s="31">
        <v>16.600000000000001</v>
      </c>
      <c r="Z4" s="32">
        <v>3</v>
      </c>
      <c r="AA4" s="31">
        <v>20.9</v>
      </c>
      <c r="AB4" s="31">
        <v>40.4</v>
      </c>
      <c r="AC4" s="66">
        <v>156</v>
      </c>
      <c r="AD4" s="32">
        <v>14</v>
      </c>
      <c r="AE4" s="31">
        <v>9.5</v>
      </c>
      <c r="AF4" s="31">
        <v>16.5</v>
      </c>
      <c r="AG4" s="31">
        <v>2.8</v>
      </c>
      <c r="AH4" s="31">
        <v>19.899999999999999</v>
      </c>
      <c r="AI4" s="31">
        <v>37.299999999999997</v>
      </c>
      <c r="AJ4" s="66">
        <v>149</v>
      </c>
      <c r="AK4" s="31">
        <v>9.3000000000000007</v>
      </c>
      <c r="AL4" s="31">
        <v>5.7</v>
      </c>
      <c r="AM4" s="31">
        <v>13.2</v>
      </c>
      <c r="AN4" s="31">
        <v>2.5</v>
      </c>
      <c r="AO4" s="31">
        <v>20.100000000000001</v>
      </c>
      <c r="AP4" s="31">
        <v>49.2</v>
      </c>
      <c r="AQ4" s="66">
        <v>176</v>
      </c>
      <c r="AR4" s="31">
        <v>9.1999999999999993</v>
      </c>
      <c r="AS4" s="32">
        <v>5</v>
      </c>
      <c r="AT4" s="31">
        <v>13.1</v>
      </c>
      <c r="AU4" s="31">
        <v>1.9</v>
      </c>
      <c r="AV4" s="31">
        <v>17.100000000000001</v>
      </c>
      <c r="AW4" s="31">
        <v>53.6</v>
      </c>
      <c r="AX4" s="66">
        <v>201</v>
      </c>
      <c r="AY4" s="31">
        <v>9.9</v>
      </c>
      <c r="AZ4" s="31">
        <v>5.7</v>
      </c>
      <c r="BA4" s="31">
        <v>13.5</v>
      </c>
      <c r="BB4" s="31">
        <v>2.2999999999999998</v>
      </c>
      <c r="BC4" s="31">
        <v>18.600000000000001</v>
      </c>
      <c r="BD4" s="32">
        <v>50</v>
      </c>
      <c r="BE4" s="69">
        <v>186.9</v>
      </c>
    </row>
    <row r="5" spans="1:57" ht="20.100000000000001" customHeight="1" x14ac:dyDescent="0.25">
      <c r="A5" s="64" t="s">
        <v>582</v>
      </c>
      <c r="B5" s="31">
        <v>18.7</v>
      </c>
      <c r="C5" s="31">
        <v>25.5</v>
      </c>
      <c r="D5" s="31">
        <v>23.6</v>
      </c>
      <c r="E5" s="31">
        <v>7.5</v>
      </c>
      <c r="F5" s="31">
        <v>11.5</v>
      </c>
      <c r="G5" s="31">
        <v>13.2</v>
      </c>
      <c r="H5" s="66">
        <v>74</v>
      </c>
      <c r="I5" s="31">
        <v>13.4</v>
      </c>
      <c r="J5" s="31">
        <v>19.2</v>
      </c>
      <c r="K5" s="31">
        <v>29.1</v>
      </c>
      <c r="L5" s="31">
        <v>8.6</v>
      </c>
      <c r="M5" s="31">
        <v>16.399999999999999</v>
      </c>
      <c r="N5" s="31">
        <v>13.3</v>
      </c>
      <c r="O5" s="69">
        <v>79.900000000000006</v>
      </c>
      <c r="P5" s="31">
        <v>20.8</v>
      </c>
      <c r="Q5" s="31">
        <v>19.2</v>
      </c>
      <c r="R5" s="31">
        <v>28.3</v>
      </c>
      <c r="S5" s="31">
        <v>4.3</v>
      </c>
      <c r="T5" s="31">
        <v>12.3</v>
      </c>
      <c r="U5" s="32">
        <v>15</v>
      </c>
      <c r="V5" s="66">
        <v>76</v>
      </c>
      <c r="W5" s="31">
        <v>25.2</v>
      </c>
      <c r="X5" s="31">
        <v>17.399999999999999</v>
      </c>
      <c r="Y5" s="31">
        <v>21.2</v>
      </c>
      <c r="Z5" s="31">
        <v>4.2</v>
      </c>
      <c r="AA5" s="31">
        <v>14.6</v>
      </c>
      <c r="AB5" s="31">
        <v>17.399999999999999</v>
      </c>
      <c r="AC5" s="66">
        <v>81</v>
      </c>
      <c r="AD5" s="31">
        <v>26.8</v>
      </c>
      <c r="AE5" s="31">
        <v>17.100000000000001</v>
      </c>
      <c r="AF5" s="31">
        <v>17.100000000000001</v>
      </c>
      <c r="AG5" s="32">
        <v>4</v>
      </c>
      <c r="AH5" s="31">
        <v>13.6</v>
      </c>
      <c r="AI5" s="31">
        <v>21.5</v>
      </c>
      <c r="AJ5" s="66">
        <v>90</v>
      </c>
      <c r="AK5" s="31">
        <v>20.100000000000001</v>
      </c>
      <c r="AL5" s="31">
        <v>12.3</v>
      </c>
      <c r="AM5" s="31">
        <v>29.7</v>
      </c>
      <c r="AN5" s="31">
        <v>3.5</v>
      </c>
      <c r="AO5" s="31">
        <v>17.8</v>
      </c>
      <c r="AP5" s="31">
        <v>16.600000000000001</v>
      </c>
      <c r="AQ5" s="66">
        <v>83</v>
      </c>
      <c r="AR5" s="31">
        <v>13.8</v>
      </c>
      <c r="AS5" s="31">
        <v>13.1</v>
      </c>
      <c r="AT5" s="31">
        <v>25.2</v>
      </c>
      <c r="AU5" s="31">
        <v>4.4000000000000004</v>
      </c>
      <c r="AV5" s="31">
        <v>14.2</v>
      </c>
      <c r="AW5" s="31">
        <v>29.4</v>
      </c>
      <c r="AX5" s="66">
        <v>124</v>
      </c>
      <c r="AY5" s="32">
        <v>16</v>
      </c>
      <c r="AZ5" s="31">
        <v>11.7</v>
      </c>
      <c r="BA5" s="31">
        <v>22.8</v>
      </c>
      <c r="BB5" s="31">
        <v>4.8</v>
      </c>
      <c r="BC5" s="31">
        <v>22.4</v>
      </c>
      <c r="BD5" s="31">
        <v>22.3</v>
      </c>
      <c r="BE5" s="69">
        <v>94.6</v>
      </c>
    </row>
    <row r="6" spans="1:57" ht="20.100000000000001" customHeight="1" x14ac:dyDescent="0.25">
      <c r="A6" s="64" t="s">
        <v>577</v>
      </c>
      <c r="B6" s="31">
        <v>3.1</v>
      </c>
      <c r="C6" s="31">
        <v>7.1</v>
      </c>
      <c r="D6" s="31">
        <v>13.2</v>
      </c>
      <c r="E6" s="31">
        <v>7.7</v>
      </c>
      <c r="F6" s="31">
        <v>27.1</v>
      </c>
      <c r="G6" s="31">
        <v>41.7</v>
      </c>
      <c r="H6" s="66">
        <v>143</v>
      </c>
      <c r="I6" s="32">
        <v>2</v>
      </c>
      <c r="J6" s="31">
        <v>4.5999999999999996</v>
      </c>
      <c r="K6" s="31">
        <v>12.3</v>
      </c>
      <c r="L6" s="31">
        <v>6.4</v>
      </c>
      <c r="M6" s="31">
        <v>23.5</v>
      </c>
      <c r="N6" s="31">
        <v>51.3</v>
      </c>
      <c r="O6" s="69">
        <v>167.4</v>
      </c>
      <c r="P6" s="31">
        <v>4.5999999999999996</v>
      </c>
      <c r="Q6" s="31">
        <v>4.8</v>
      </c>
      <c r="R6" s="31">
        <v>17.399999999999999</v>
      </c>
      <c r="S6" s="31">
        <v>3.2</v>
      </c>
      <c r="T6" s="31">
        <v>21.3</v>
      </c>
      <c r="U6" s="31">
        <v>48.8</v>
      </c>
      <c r="V6" s="66">
        <v>165</v>
      </c>
      <c r="W6" s="31">
        <v>4.9000000000000004</v>
      </c>
      <c r="X6" s="31">
        <v>7.8</v>
      </c>
      <c r="Y6" s="31">
        <v>15.1</v>
      </c>
      <c r="Z6" s="31">
        <v>3.8</v>
      </c>
      <c r="AA6" s="31">
        <v>20.100000000000001</v>
      </c>
      <c r="AB6" s="31">
        <v>48.4</v>
      </c>
      <c r="AC6" s="66">
        <v>176</v>
      </c>
      <c r="AD6" s="31">
        <v>6.6</v>
      </c>
      <c r="AE6" s="31">
        <v>8.3000000000000007</v>
      </c>
      <c r="AF6" s="31">
        <v>15.1</v>
      </c>
      <c r="AG6" s="31">
        <v>3.3</v>
      </c>
      <c r="AH6" s="31">
        <v>20.399999999999999</v>
      </c>
      <c r="AI6" s="31">
        <v>46.4</v>
      </c>
      <c r="AJ6" s="66">
        <v>176</v>
      </c>
      <c r="AK6" s="31">
        <v>5.0999999999999996</v>
      </c>
      <c r="AL6" s="31">
        <v>3.7</v>
      </c>
      <c r="AM6" s="32">
        <v>10</v>
      </c>
      <c r="AN6" s="31">
        <v>2.5</v>
      </c>
      <c r="AO6" s="31">
        <v>18.5</v>
      </c>
      <c r="AP6" s="31">
        <v>60.1</v>
      </c>
      <c r="AQ6" s="66">
        <v>202</v>
      </c>
      <c r="AR6" s="31">
        <v>5.4</v>
      </c>
      <c r="AS6" s="31">
        <v>2.6</v>
      </c>
      <c r="AT6" s="31">
        <v>11.6</v>
      </c>
      <c r="AU6" s="31">
        <v>2.2000000000000002</v>
      </c>
      <c r="AV6" s="31">
        <v>18.399999999999999</v>
      </c>
      <c r="AW6" s="31">
        <v>59.8</v>
      </c>
      <c r="AX6" s="66">
        <v>222</v>
      </c>
      <c r="AY6" s="31">
        <v>6.8</v>
      </c>
      <c r="AZ6" s="31">
        <v>3.6</v>
      </c>
      <c r="BA6" s="31">
        <v>10.4</v>
      </c>
      <c r="BB6" s="31">
        <v>3.6</v>
      </c>
      <c r="BC6" s="31">
        <v>17.5</v>
      </c>
      <c r="BD6" s="32">
        <v>58</v>
      </c>
      <c r="BE6" s="69">
        <v>201.5</v>
      </c>
    </row>
    <row r="7" spans="1:57" ht="20.100000000000001" customHeight="1" x14ac:dyDescent="0.25">
      <c r="A7" s="64" t="s">
        <v>576</v>
      </c>
      <c r="B7" s="31">
        <v>2.2000000000000002</v>
      </c>
      <c r="C7" s="31">
        <v>4.7</v>
      </c>
      <c r="D7" s="31">
        <v>12.7</v>
      </c>
      <c r="E7" s="31">
        <v>5.6</v>
      </c>
      <c r="F7" s="31">
        <v>27.4</v>
      </c>
      <c r="G7" s="31">
        <v>47.4</v>
      </c>
      <c r="H7" s="66">
        <v>159</v>
      </c>
      <c r="I7" s="31">
        <v>2.5</v>
      </c>
      <c r="J7" s="31">
        <v>5.9</v>
      </c>
      <c r="K7" s="31">
        <v>10.1</v>
      </c>
      <c r="L7" s="32">
        <v>5</v>
      </c>
      <c r="M7" s="31">
        <v>22.9</v>
      </c>
      <c r="N7" s="31">
        <v>53.6</v>
      </c>
      <c r="O7" s="69">
        <v>177.9</v>
      </c>
      <c r="P7" s="31">
        <v>4.8</v>
      </c>
      <c r="Q7" s="31">
        <v>5.3</v>
      </c>
      <c r="R7" s="31">
        <v>12.1</v>
      </c>
      <c r="S7" s="32">
        <v>3</v>
      </c>
      <c r="T7" s="31">
        <v>23.1</v>
      </c>
      <c r="U7" s="31">
        <v>51.8</v>
      </c>
      <c r="V7" s="66">
        <v>195</v>
      </c>
      <c r="W7" s="31">
        <v>4.0999999999999996</v>
      </c>
      <c r="X7" s="31">
        <v>5.2</v>
      </c>
      <c r="Y7" s="31">
        <v>14.6</v>
      </c>
      <c r="Z7" s="31">
        <v>2.5</v>
      </c>
      <c r="AA7" s="31">
        <v>22.2</v>
      </c>
      <c r="AB7" s="31">
        <v>51.4</v>
      </c>
      <c r="AC7" s="66">
        <v>190</v>
      </c>
      <c r="AD7" s="32">
        <v>7</v>
      </c>
      <c r="AE7" s="31">
        <v>5.2</v>
      </c>
      <c r="AF7" s="31">
        <v>12.3</v>
      </c>
      <c r="AG7" s="31">
        <v>2.2000000000000002</v>
      </c>
      <c r="AH7" s="31">
        <v>21.9</v>
      </c>
      <c r="AI7" s="31">
        <v>51.4</v>
      </c>
      <c r="AJ7" s="66">
        <v>191</v>
      </c>
      <c r="AK7" s="31">
        <v>4.3</v>
      </c>
      <c r="AL7" s="31">
        <v>3.3</v>
      </c>
      <c r="AM7" s="31">
        <v>7.2</v>
      </c>
      <c r="AN7" s="31">
        <v>2.9</v>
      </c>
      <c r="AO7" s="31">
        <v>18.899999999999999</v>
      </c>
      <c r="AP7" s="31">
        <v>63.3</v>
      </c>
      <c r="AQ7" s="66">
        <v>220</v>
      </c>
      <c r="AR7" s="31">
        <v>5.2</v>
      </c>
      <c r="AS7" s="31">
        <v>2.4</v>
      </c>
      <c r="AT7" s="31">
        <v>9.4</v>
      </c>
      <c r="AU7" s="31">
        <v>2.6</v>
      </c>
      <c r="AV7" s="31">
        <v>14.4</v>
      </c>
      <c r="AW7" s="31">
        <v>65.900000000000006</v>
      </c>
      <c r="AX7" s="66">
        <v>251</v>
      </c>
      <c r="AY7" s="31">
        <v>6.8</v>
      </c>
      <c r="AZ7" s="31">
        <v>4.2</v>
      </c>
      <c r="BA7" s="32">
        <v>9</v>
      </c>
      <c r="BB7" s="31">
        <v>1.8</v>
      </c>
      <c r="BC7" s="31">
        <v>15.2</v>
      </c>
      <c r="BD7" s="32">
        <v>63</v>
      </c>
      <c r="BE7" s="69">
        <v>231.2</v>
      </c>
    </row>
    <row r="8" spans="1:57" x14ac:dyDescent="0.25">
      <c r="A8" s="58" t="s">
        <v>939</v>
      </c>
    </row>
    <row r="10" spans="1:57" x14ac:dyDescent="0.25">
      <c r="A10" s="58" t="s">
        <v>779</v>
      </c>
    </row>
  </sheetData>
  <mergeCells count="9">
    <mergeCell ref="AD2:AJ2"/>
    <mergeCell ref="AK2:AQ2"/>
    <mergeCell ref="AR2:AX2"/>
    <mergeCell ref="AY2:BE2"/>
    <mergeCell ref="A2:A3"/>
    <mergeCell ref="B2:H2"/>
    <mergeCell ref="I2:O2"/>
    <mergeCell ref="P2:V2"/>
    <mergeCell ref="W2:AC2"/>
  </mergeCells>
  <phoneticPr fontId="2" type="noConversion"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A1:BU10"/>
  <sheetViews>
    <sheetView zoomScaleNormal="100" workbookViewId="0">
      <selection activeCell="A8" sqref="A8:A10"/>
    </sheetView>
  </sheetViews>
  <sheetFormatPr defaultColWidth="24" defaultRowHeight="13.5" x14ac:dyDescent="0.2"/>
  <cols>
    <col min="1" max="16384" width="24" style="29"/>
  </cols>
  <sheetData>
    <row r="1" spans="1:73" x14ac:dyDescent="0.25">
      <c r="A1" s="58" t="s">
        <v>942</v>
      </c>
    </row>
    <row r="2" spans="1:73" ht="20.100000000000001" customHeight="1" x14ac:dyDescent="0.25">
      <c r="A2" s="137" t="s">
        <v>584</v>
      </c>
      <c r="B2" s="140" t="s">
        <v>250</v>
      </c>
      <c r="C2" s="140" t="s">
        <v>250</v>
      </c>
      <c r="D2" s="140" t="s">
        <v>250</v>
      </c>
      <c r="E2" s="140" t="s">
        <v>250</v>
      </c>
      <c r="F2" s="140" t="s">
        <v>250</v>
      </c>
      <c r="G2" s="140" t="s">
        <v>250</v>
      </c>
      <c r="H2" s="140" t="s">
        <v>250</v>
      </c>
      <c r="I2" s="140" t="s">
        <v>250</v>
      </c>
      <c r="J2" s="140" t="s">
        <v>252</v>
      </c>
      <c r="K2" s="140" t="s">
        <v>252</v>
      </c>
      <c r="L2" s="140" t="s">
        <v>252</v>
      </c>
      <c r="M2" s="140" t="s">
        <v>252</v>
      </c>
      <c r="N2" s="140" t="s">
        <v>252</v>
      </c>
      <c r="O2" s="140" t="s">
        <v>252</v>
      </c>
      <c r="P2" s="140" t="s">
        <v>252</v>
      </c>
      <c r="Q2" s="140" t="s">
        <v>252</v>
      </c>
      <c r="R2" s="140" t="s">
        <v>254</v>
      </c>
      <c r="S2" s="140" t="s">
        <v>254</v>
      </c>
      <c r="T2" s="140" t="s">
        <v>254</v>
      </c>
      <c r="U2" s="140" t="s">
        <v>254</v>
      </c>
      <c r="V2" s="140" t="s">
        <v>254</v>
      </c>
      <c r="W2" s="140" t="s">
        <v>254</v>
      </c>
      <c r="X2" s="140" t="s">
        <v>254</v>
      </c>
      <c r="Y2" s="140" t="s">
        <v>254</v>
      </c>
      <c r="Z2" s="140" t="s">
        <v>255</v>
      </c>
      <c r="AA2" s="140" t="s">
        <v>255</v>
      </c>
      <c r="AB2" s="140" t="s">
        <v>255</v>
      </c>
      <c r="AC2" s="140" t="s">
        <v>255</v>
      </c>
      <c r="AD2" s="140" t="s">
        <v>255</v>
      </c>
      <c r="AE2" s="140" t="s">
        <v>255</v>
      </c>
      <c r="AF2" s="140" t="s">
        <v>255</v>
      </c>
      <c r="AG2" s="140" t="s">
        <v>255</v>
      </c>
      <c r="AH2" s="140" t="s">
        <v>256</v>
      </c>
      <c r="AI2" s="140" t="s">
        <v>256</v>
      </c>
      <c r="AJ2" s="140" t="s">
        <v>256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257</v>
      </c>
      <c r="AQ2" s="140" t="s">
        <v>257</v>
      </c>
      <c r="AR2" s="140" t="s">
        <v>257</v>
      </c>
      <c r="AS2" s="140" t="s">
        <v>257</v>
      </c>
      <c r="AT2" s="140" t="s">
        <v>257</v>
      </c>
      <c r="AU2" s="140" t="s">
        <v>257</v>
      </c>
      <c r="AV2" s="140" t="s">
        <v>257</v>
      </c>
      <c r="AW2" s="140" t="s">
        <v>257</v>
      </c>
      <c r="AX2" s="140" t="s">
        <v>258</v>
      </c>
      <c r="AY2" s="140" t="s">
        <v>258</v>
      </c>
      <c r="AZ2" s="140" t="s">
        <v>258</v>
      </c>
      <c r="BA2" s="140" t="s">
        <v>258</v>
      </c>
      <c r="BB2" s="140" t="s">
        <v>258</v>
      </c>
      <c r="BC2" s="140" t="s">
        <v>258</v>
      </c>
      <c r="BD2" s="140" t="s">
        <v>258</v>
      </c>
      <c r="BE2" s="140" t="s">
        <v>258</v>
      </c>
      <c r="BF2" s="140" t="s">
        <v>259</v>
      </c>
      <c r="BG2" s="140" t="s">
        <v>259</v>
      </c>
      <c r="BH2" s="140" t="s">
        <v>259</v>
      </c>
      <c r="BI2" s="140" t="s">
        <v>259</v>
      </c>
      <c r="BJ2" s="140" t="s">
        <v>259</v>
      </c>
      <c r="BK2" s="140" t="s">
        <v>259</v>
      </c>
      <c r="BL2" s="140" t="s">
        <v>259</v>
      </c>
      <c r="BM2" s="140" t="s">
        <v>259</v>
      </c>
      <c r="BN2" s="140" t="s">
        <v>260</v>
      </c>
      <c r="BO2" s="140" t="s">
        <v>260</v>
      </c>
      <c r="BP2" s="140" t="s">
        <v>260</v>
      </c>
      <c r="BQ2" s="140" t="s">
        <v>260</v>
      </c>
      <c r="BR2" s="140" t="s">
        <v>260</v>
      </c>
      <c r="BS2" s="140" t="s">
        <v>260</v>
      </c>
      <c r="BT2" s="140" t="s">
        <v>260</v>
      </c>
      <c r="BU2" s="140" t="s">
        <v>260</v>
      </c>
    </row>
    <row r="3" spans="1:73" ht="20.100000000000001" customHeight="1" x14ac:dyDescent="0.25">
      <c r="A3" s="138" t="s">
        <v>583</v>
      </c>
      <c r="B3" s="30" t="s">
        <v>597</v>
      </c>
      <c r="C3" s="30" t="s">
        <v>596</v>
      </c>
      <c r="D3" s="30" t="s">
        <v>595</v>
      </c>
      <c r="E3" s="30" t="s">
        <v>594</v>
      </c>
      <c r="F3" s="30" t="s">
        <v>593</v>
      </c>
      <c r="G3" s="30" t="s">
        <v>592</v>
      </c>
      <c r="H3" s="30" t="s">
        <v>591</v>
      </c>
      <c r="I3" s="30" t="s">
        <v>598</v>
      </c>
      <c r="J3" s="30" t="s">
        <v>597</v>
      </c>
      <c r="K3" s="30" t="s">
        <v>596</v>
      </c>
      <c r="L3" s="30" t="s">
        <v>595</v>
      </c>
      <c r="M3" s="30" t="s">
        <v>594</v>
      </c>
      <c r="N3" s="30" t="s">
        <v>593</v>
      </c>
      <c r="O3" s="30" t="s">
        <v>592</v>
      </c>
      <c r="P3" s="30" t="s">
        <v>591</v>
      </c>
      <c r="Q3" s="30" t="s">
        <v>590</v>
      </c>
      <c r="R3" s="30" t="s">
        <v>597</v>
      </c>
      <c r="S3" s="30" t="s">
        <v>596</v>
      </c>
      <c r="T3" s="30" t="s">
        <v>595</v>
      </c>
      <c r="U3" s="30" t="s">
        <v>594</v>
      </c>
      <c r="V3" s="30" t="s">
        <v>593</v>
      </c>
      <c r="W3" s="30" t="s">
        <v>592</v>
      </c>
      <c r="X3" s="30" t="s">
        <v>591</v>
      </c>
      <c r="Y3" s="30" t="s">
        <v>590</v>
      </c>
      <c r="Z3" s="30" t="s">
        <v>597</v>
      </c>
      <c r="AA3" s="30" t="s">
        <v>596</v>
      </c>
      <c r="AB3" s="30" t="s">
        <v>595</v>
      </c>
      <c r="AC3" s="30" t="s">
        <v>594</v>
      </c>
      <c r="AD3" s="30" t="s">
        <v>593</v>
      </c>
      <c r="AE3" s="30" t="s">
        <v>592</v>
      </c>
      <c r="AF3" s="30" t="s">
        <v>591</v>
      </c>
      <c r="AG3" s="30" t="s">
        <v>590</v>
      </c>
      <c r="AH3" s="30" t="s">
        <v>597</v>
      </c>
      <c r="AI3" s="30" t="s">
        <v>596</v>
      </c>
      <c r="AJ3" s="30" t="s">
        <v>595</v>
      </c>
      <c r="AK3" s="30" t="s">
        <v>594</v>
      </c>
      <c r="AL3" s="30" t="s">
        <v>593</v>
      </c>
      <c r="AM3" s="30" t="s">
        <v>592</v>
      </c>
      <c r="AN3" s="30" t="s">
        <v>591</v>
      </c>
      <c r="AO3" s="30" t="s">
        <v>590</v>
      </c>
      <c r="AP3" s="30" t="s">
        <v>597</v>
      </c>
      <c r="AQ3" s="30" t="s">
        <v>596</v>
      </c>
      <c r="AR3" s="30" t="s">
        <v>595</v>
      </c>
      <c r="AS3" s="30" t="s">
        <v>594</v>
      </c>
      <c r="AT3" s="30" t="s">
        <v>593</v>
      </c>
      <c r="AU3" s="30" t="s">
        <v>592</v>
      </c>
      <c r="AV3" s="30" t="s">
        <v>591</v>
      </c>
      <c r="AW3" s="30" t="s">
        <v>590</v>
      </c>
      <c r="AX3" s="30" t="s">
        <v>597</v>
      </c>
      <c r="AY3" s="30" t="s">
        <v>596</v>
      </c>
      <c r="AZ3" s="30" t="s">
        <v>595</v>
      </c>
      <c r="BA3" s="30" t="s">
        <v>594</v>
      </c>
      <c r="BB3" s="30" t="s">
        <v>593</v>
      </c>
      <c r="BC3" s="30" t="s">
        <v>592</v>
      </c>
      <c r="BD3" s="30" t="s">
        <v>591</v>
      </c>
      <c r="BE3" s="30" t="s">
        <v>590</v>
      </c>
      <c r="BF3" s="30" t="s">
        <v>597</v>
      </c>
      <c r="BG3" s="30" t="s">
        <v>596</v>
      </c>
      <c r="BH3" s="30" t="s">
        <v>595</v>
      </c>
      <c r="BI3" s="30" t="s">
        <v>594</v>
      </c>
      <c r="BJ3" s="30" t="s">
        <v>593</v>
      </c>
      <c r="BK3" s="30" t="s">
        <v>592</v>
      </c>
      <c r="BL3" s="30" t="s">
        <v>591</v>
      </c>
      <c r="BM3" s="30" t="s">
        <v>590</v>
      </c>
      <c r="BN3" s="30" t="s">
        <v>597</v>
      </c>
      <c r="BO3" s="30" t="s">
        <v>596</v>
      </c>
      <c r="BP3" s="30" t="s">
        <v>595</v>
      </c>
      <c r="BQ3" s="30" t="s">
        <v>594</v>
      </c>
      <c r="BR3" s="30" t="s">
        <v>593</v>
      </c>
      <c r="BS3" s="30" t="s">
        <v>592</v>
      </c>
      <c r="BT3" s="30" t="s">
        <v>591</v>
      </c>
      <c r="BU3" s="30" t="s">
        <v>590</v>
      </c>
    </row>
    <row r="4" spans="1:73" ht="20.100000000000001" customHeight="1" x14ac:dyDescent="0.25">
      <c r="A4" s="64" t="s">
        <v>388</v>
      </c>
      <c r="B4" s="31">
        <v>0.9</v>
      </c>
      <c r="C4" s="31">
        <v>4.0999999999999996</v>
      </c>
      <c r="D4" s="31">
        <v>10.6</v>
      </c>
      <c r="E4" s="31">
        <v>31.2</v>
      </c>
      <c r="F4" s="31">
        <v>33.200000000000003</v>
      </c>
      <c r="G4" s="31">
        <v>17.8</v>
      </c>
      <c r="H4" s="31">
        <v>2.2000000000000002</v>
      </c>
      <c r="I4" s="70">
        <v>4.54</v>
      </c>
      <c r="J4" s="31">
        <v>0.6</v>
      </c>
      <c r="K4" s="31">
        <v>3.5</v>
      </c>
      <c r="L4" s="31">
        <v>11.6</v>
      </c>
      <c r="M4" s="31">
        <v>27.3</v>
      </c>
      <c r="N4" s="31">
        <v>37.200000000000003</v>
      </c>
      <c r="O4" s="31">
        <v>17.5</v>
      </c>
      <c r="P4" s="31">
        <v>2.2999999999999998</v>
      </c>
      <c r="Q4" s="70">
        <v>4.59</v>
      </c>
      <c r="R4" s="31">
        <v>0.7</v>
      </c>
      <c r="S4" s="31">
        <v>5.6</v>
      </c>
      <c r="T4" s="31">
        <v>17.399999999999999</v>
      </c>
      <c r="U4" s="31">
        <v>28.7</v>
      </c>
      <c r="V4" s="31">
        <v>34.6</v>
      </c>
      <c r="W4" s="31">
        <v>11.5</v>
      </c>
      <c r="X4" s="31">
        <v>1.4</v>
      </c>
      <c r="Y4" s="70">
        <v>4.3099999999999996</v>
      </c>
      <c r="Z4" s="31">
        <v>0.9</v>
      </c>
      <c r="AA4" s="31">
        <v>3.8</v>
      </c>
      <c r="AB4" s="32">
        <v>10</v>
      </c>
      <c r="AC4" s="31">
        <v>28.8</v>
      </c>
      <c r="AD4" s="31">
        <v>34.700000000000003</v>
      </c>
      <c r="AE4" s="31">
        <v>17.8</v>
      </c>
      <c r="AF4" s="31">
        <v>3.9</v>
      </c>
      <c r="AG4" s="69">
        <v>4.5999999999999996</v>
      </c>
      <c r="AH4" s="31">
        <v>0.9</v>
      </c>
      <c r="AI4" s="32">
        <v>5</v>
      </c>
      <c r="AJ4" s="31">
        <v>11.2</v>
      </c>
      <c r="AK4" s="31">
        <v>30.4</v>
      </c>
      <c r="AL4" s="31">
        <v>33.1</v>
      </c>
      <c r="AM4" s="31">
        <v>17.2</v>
      </c>
      <c r="AN4" s="31">
        <v>2.2000000000000002</v>
      </c>
      <c r="AO4" s="69">
        <v>4.5</v>
      </c>
      <c r="AP4" s="31">
        <v>0.8</v>
      </c>
      <c r="AQ4" s="31">
        <v>5.0999999999999996</v>
      </c>
      <c r="AR4" s="31">
        <v>12.6</v>
      </c>
      <c r="AS4" s="31">
        <v>31.7</v>
      </c>
      <c r="AT4" s="31">
        <v>32.5</v>
      </c>
      <c r="AU4" s="32">
        <v>15</v>
      </c>
      <c r="AV4" s="31">
        <v>2.2000000000000002</v>
      </c>
      <c r="AW4" s="69">
        <v>4.4000000000000004</v>
      </c>
      <c r="AX4" s="31">
        <v>0.6</v>
      </c>
      <c r="AY4" s="31">
        <v>2.6</v>
      </c>
      <c r="AZ4" s="31">
        <v>7.8</v>
      </c>
      <c r="BA4" s="31">
        <v>32.4</v>
      </c>
      <c r="BB4" s="31">
        <v>38.4</v>
      </c>
      <c r="BC4" s="31">
        <v>16.3</v>
      </c>
      <c r="BD4" s="31">
        <v>1.9</v>
      </c>
      <c r="BE4" s="69">
        <v>4.5999999999999996</v>
      </c>
      <c r="BF4" s="31">
        <v>0.3</v>
      </c>
      <c r="BG4" s="31">
        <v>1.9</v>
      </c>
      <c r="BH4" s="31">
        <v>7.3</v>
      </c>
      <c r="BI4" s="31">
        <v>29.8</v>
      </c>
      <c r="BJ4" s="31">
        <v>36.299999999999997</v>
      </c>
      <c r="BK4" s="31">
        <v>21.9</v>
      </c>
      <c r="BL4" s="31">
        <v>2.5</v>
      </c>
      <c r="BM4" s="69">
        <v>4.8</v>
      </c>
      <c r="BN4" s="31">
        <v>0.4</v>
      </c>
      <c r="BO4" s="32">
        <v>2</v>
      </c>
      <c r="BP4" s="31">
        <v>6.6</v>
      </c>
      <c r="BQ4" s="31">
        <v>29.3</v>
      </c>
      <c r="BR4" s="31">
        <v>33.9</v>
      </c>
      <c r="BS4" s="31">
        <v>24.1</v>
      </c>
      <c r="BT4" s="31">
        <v>3.6</v>
      </c>
      <c r="BU4" s="69">
        <v>4.8</v>
      </c>
    </row>
    <row r="5" spans="1:73" ht="20.100000000000001" customHeight="1" x14ac:dyDescent="0.25">
      <c r="A5" s="64" t="s">
        <v>582</v>
      </c>
      <c r="B5" s="31">
        <v>0.6</v>
      </c>
      <c r="C5" s="31">
        <v>3.9</v>
      </c>
      <c r="D5" s="31">
        <v>13.6</v>
      </c>
      <c r="E5" s="31">
        <v>37.200000000000003</v>
      </c>
      <c r="F5" s="31">
        <v>27.9</v>
      </c>
      <c r="G5" s="31">
        <v>14.4</v>
      </c>
      <c r="H5" s="31">
        <v>2.4</v>
      </c>
      <c r="I5" s="70">
        <v>4.41</v>
      </c>
      <c r="J5" s="31">
        <v>0.6</v>
      </c>
      <c r="K5" s="32">
        <v>6</v>
      </c>
      <c r="L5" s="31">
        <v>18.3</v>
      </c>
      <c r="M5" s="31">
        <v>28.8</v>
      </c>
      <c r="N5" s="31">
        <v>29.1</v>
      </c>
      <c r="O5" s="31">
        <v>13.6</v>
      </c>
      <c r="P5" s="31">
        <v>3.6</v>
      </c>
      <c r="Q5" s="70">
        <v>4.3499999999999996</v>
      </c>
      <c r="R5" s="31">
        <v>1.4</v>
      </c>
      <c r="S5" s="31">
        <v>9.9</v>
      </c>
      <c r="T5" s="31">
        <v>20.7</v>
      </c>
      <c r="U5" s="31">
        <v>30.7</v>
      </c>
      <c r="V5" s="31">
        <v>24.4</v>
      </c>
      <c r="W5" s="31">
        <v>11.2</v>
      </c>
      <c r="X5" s="31">
        <v>1.6</v>
      </c>
      <c r="Y5" s="70">
        <v>4.07</v>
      </c>
      <c r="Z5" s="31">
        <v>1.4</v>
      </c>
      <c r="AA5" s="31">
        <v>3.2</v>
      </c>
      <c r="AB5" s="31">
        <v>10.4</v>
      </c>
      <c r="AC5" s="32">
        <v>34</v>
      </c>
      <c r="AD5" s="32">
        <v>31</v>
      </c>
      <c r="AE5" s="31">
        <v>16.3</v>
      </c>
      <c r="AF5" s="31">
        <v>3.7</v>
      </c>
      <c r="AG5" s="69">
        <v>4.5</v>
      </c>
      <c r="AH5" s="31">
        <v>0.7</v>
      </c>
      <c r="AI5" s="31">
        <v>2.1</v>
      </c>
      <c r="AJ5" s="31">
        <v>9.6</v>
      </c>
      <c r="AK5" s="31">
        <v>27.5</v>
      </c>
      <c r="AL5" s="31">
        <v>34.200000000000003</v>
      </c>
      <c r="AM5" s="31">
        <v>22.9</v>
      </c>
      <c r="AN5" s="32">
        <v>3</v>
      </c>
      <c r="AO5" s="69">
        <v>4.7</v>
      </c>
      <c r="AP5" s="31">
        <v>0.4</v>
      </c>
      <c r="AQ5" s="31">
        <v>5.9</v>
      </c>
      <c r="AR5" s="31">
        <v>11.8</v>
      </c>
      <c r="AS5" s="31">
        <v>27.7</v>
      </c>
      <c r="AT5" s="31">
        <v>30.5</v>
      </c>
      <c r="AU5" s="31">
        <v>19.399999999999999</v>
      </c>
      <c r="AV5" s="31">
        <v>4.4000000000000004</v>
      </c>
      <c r="AW5" s="69">
        <v>4.5999999999999996</v>
      </c>
      <c r="AX5" s="31">
        <v>1.3</v>
      </c>
      <c r="AY5" s="32">
        <v>3</v>
      </c>
      <c r="AZ5" s="31">
        <v>9.6999999999999993</v>
      </c>
      <c r="BA5" s="31">
        <v>32.5</v>
      </c>
      <c r="BB5" s="31">
        <v>37.299999999999997</v>
      </c>
      <c r="BC5" s="31">
        <v>14.7</v>
      </c>
      <c r="BD5" s="31">
        <v>1.5</v>
      </c>
      <c r="BE5" s="69">
        <v>4.5</v>
      </c>
      <c r="BF5" s="31">
        <v>0.4</v>
      </c>
      <c r="BG5" s="31">
        <v>1.2</v>
      </c>
      <c r="BH5" s="31">
        <v>11.9</v>
      </c>
      <c r="BI5" s="31">
        <v>32.700000000000003</v>
      </c>
      <c r="BJ5" s="31">
        <v>28.5</v>
      </c>
      <c r="BK5" s="31">
        <v>21.7</v>
      </c>
      <c r="BL5" s="31">
        <v>3.5</v>
      </c>
      <c r="BM5" s="69">
        <v>4.7</v>
      </c>
      <c r="BN5" s="31">
        <v>1.8</v>
      </c>
      <c r="BO5" s="31">
        <v>3.4</v>
      </c>
      <c r="BP5" s="31">
        <v>9.8000000000000007</v>
      </c>
      <c r="BQ5" s="31">
        <v>31.1</v>
      </c>
      <c r="BR5" s="31">
        <v>31.1</v>
      </c>
      <c r="BS5" s="31">
        <v>17.8</v>
      </c>
      <c r="BT5" s="32">
        <v>5</v>
      </c>
      <c r="BU5" s="69">
        <v>4.5999999999999996</v>
      </c>
    </row>
    <row r="6" spans="1:73" ht="20.100000000000001" customHeight="1" x14ac:dyDescent="0.25">
      <c r="A6" s="64" t="s">
        <v>577</v>
      </c>
      <c r="B6" s="31">
        <v>0.7</v>
      </c>
      <c r="C6" s="31">
        <v>2.2999999999999998</v>
      </c>
      <c r="D6" s="31">
        <v>8.1999999999999993</v>
      </c>
      <c r="E6" s="31">
        <v>28.5</v>
      </c>
      <c r="F6" s="31">
        <v>37.9</v>
      </c>
      <c r="G6" s="31">
        <v>20.6</v>
      </c>
      <c r="H6" s="31">
        <v>1.7</v>
      </c>
      <c r="I6" s="70">
        <v>4.6900000000000004</v>
      </c>
      <c r="J6" s="31">
        <v>0.3</v>
      </c>
      <c r="K6" s="31">
        <v>2.8</v>
      </c>
      <c r="L6" s="31">
        <v>9.5</v>
      </c>
      <c r="M6" s="31">
        <v>25.9</v>
      </c>
      <c r="N6" s="31">
        <v>41.1</v>
      </c>
      <c r="O6" s="32">
        <v>18</v>
      </c>
      <c r="P6" s="31">
        <v>2.4</v>
      </c>
      <c r="Q6" s="70">
        <v>4.68</v>
      </c>
      <c r="R6" s="31">
        <v>0.8</v>
      </c>
      <c r="S6" s="31">
        <v>3.4</v>
      </c>
      <c r="T6" s="31">
        <v>16.3</v>
      </c>
      <c r="U6" s="31">
        <v>27.5</v>
      </c>
      <c r="V6" s="31">
        <v>39.1</v>
      </c>
      <c r="W6" s="31">
        <v>11.7</v>
      </c>
      <c r="X6" s="31">
        <v>1.1000000000000001</v>
      </c>
      <c r="Y6" s="69">
        <v>4.4000000000000004</v>
      </c>
      <c r="Z6" s="31">
        <v>0.2</v>
      </c>
      <c r="AA6" s="31">
        <v>1.7</v>
      </c>
      <c r="AB6" s="31">
        <v>6.2</v>
      </c>
      <c r="AC6" s="31">
        <v>28.7</v>
      </c>
      <c r="AD6" s="31">
        <v>37.5</v>
      </c>
      <c r="AE6" s="31">
        <v>21.9</v>
      </c>
      <c r="AF6" s="31">
        <v>3.8</v>
      </c>
      <c r="AG6" s="69">
        <v>4.8</v>
      </c>
      <c r="AH6" s="31">
        <v>0.8</v>
      </c>
      <c r="AI6" s="31">
        <v>2.8</v>
      </c>
      <c r="AJ6" s="31">
        <v>7.7</v>
      </c>
      <c r="AK6" s="31">
        <v>25.6</v>
      </c>
      <c r="AL6" s="31">
        <v>40.200000000000003</v>
      </c>
      <c r="AM6" s="31">
        <v>19.5</v>
      </c>
      <c r="AN6" s="31">
        <v>3.4</v>
      </c>
      <c r="AO6" s="69">
        <v>4.7</v>
      </c>
      <c r="AP6" s="31">
        <v>0.2</v>
      </c>
      <c r="AQ6" s="31">
        <v>2.7</v>
      </c>
      <c r="AR6" s="31">
        <v>9.6999999999999993</v>
      </c>
      <c r="AS6" s="31">
        <v>30.8</v>
      </c>
      <c r="AT6" s="31">
        <v>35.700000000000003</v>
      </c>
      <c r="AU6" s="31">
        <v>18.399999999999999</v>
      </c>
      <c r="AV6" s="31">
        <v>2.6</v>
      </c>
      <c r="AW6" s="69">
        <v>4.5999999999999996</v>
      </c>
      <c r="AX6" s="31">
        <v>0.5</v>
      </c>
      <c r="AY6" s="31">
        <v>0.9</v>
      </c>
      <c r="AZ6" s="31">
        <v>4.3</v>
      </c>
      <c r="BA6" s="31">
        <v>27.1</v>
      </c>
      <c r="BB6" s="32">
        <v>45</v>
      </c>
      <c r="BC6" s="31">
        <v>19.399999999999999</v>
      </c>
      <c r="BD6" s="31">
        <v>2.7</v>
      </c>
      <c r="BE6" s="69">
        <v>4.8</v>
      </c>
      <c r="BF6" s="31">
        <v>0.2</v>
      </c>
      <c r="BG6" s="31">
        <v>0.8</v>
      </c>
      <c r="BH6" s="32">
        <v>5</v>
      </c>
      <c r="BI6" s="31">
        <v>27.1</v>
      </c>
      <c r="BJ6" s="32">
        <v>41</v>
      </c>
      <c r="BK6" s="31">
        <v>23.5</v>
      </c>
      <c r="BL6" s="31">
        <v>2.4</v>
      </c>
      <c r="BM6" s="69">
        <v>4.9000000000000004</v>
      </c>
      <c r="BN6" s="31">
        <v>0.1</v>
      </c>
      <c r="BO6" s="32">
        <v>1</v>
      </c>
      <c r="BP6" s="31">
        <v>4.5999999999999996</v>
      </c>
      <c r="BQ6" s="31">
        <v>26.7</v>
      </c>
      <c r="BR6" s="31">
        <v>36.799999999999997</v>
      </c>
      <c r="BS6" s="31">
        <v>25.6</v>
      </c>
      <c r="BT6" s="31">
        <v>5.2</v>
      </c>
      <c r="BU6" s="66">
        <v>5</v>
      </c>
    </row>
    <row r="7" spans="1:73" ht="20.100000000000001" customHeight="1" x14ac:dyDescent="0.25">
      <c r="A7" s="64" t="s">
        <v>576</v>
      </c>
      <c r="B7" s="31">
        <v>0.7</v>
      </c>
      <c r="C7" s="31">
        <v>3.7</v>
      </c>
      <c r="D7" s="31">
        <v>11.5</v>
      </c>
      <c r="E7" s="32">
        <v>28</v>
      </c>
      <c r="F7" s="31">
        <v>37.200000000000003</v>
      </c>
      <c r="G7" s="31">
        <v>17.2</v>
      </c>
      <c r="H7" s="31">
        <v>1.7</v>
      </c>
      <c r="I7" s="70">
        <v>4.5599999999999996</v>
      </c>
      <c r="J7" s="32">
        <v>1</v>
      </c>
      <c r="K7" s="31">
        <v>3.8</v>
      </c>
      <c r="L7" s="31">
        <v>12.2</v>
      </c>
      <c r="M7" s="31">
        <v>29.2</v>
      </c>
      <c r="N7" s="32">
        <v>36</v>
      </c>
      <c r="O7" s="31">
        <v>16.899999999999999</v>
      </c>
      <c r="P7" s="31">
        <v>0.9</v>
      </c>
      <c r="Q7" s="69">
        <v>4.5</v>
      </c>
      <c r="R7" s="31">
        <v>0.9</v>
      </c>
      <c r="S7" s="31">
        <v>6.4</v>
      </c>
      <c r="T7" s="31">
        <v>18.399999999999999</v>
      </c>
      <c r="U7" s="31">
        <v>28.6</v>
      </c>
      <c r="V7" s="31">
        <v>34.6</v>
      </c>
      <c r="W7" s="31">
        <v>10.5</v>
      </c>
      <c r="X7" s="31">
        <v>0.7</v>
      </c>
      <c r="Y7" s="70">
        <v>4.24</v>
      </c>
      <c r="Z7" s="31">
        <v>1.2</v>
      </c>
      <c r="AA7" s="31">
        <v>3.4</v>
      </c>
      <c r="AB7" s="31">
        <v>11.4</v>
      </c>
      <c r="AC7" s="31">
        <v>28.8</v>
      </c>
      <c r="AD7" s="31">
        <v>36.200000000000003</v>
      </c>
      <c r="AE7" s="31">
        <v>15.2</v>
      </c>
      <c r="AF7" s="31">
        <v>3.7</v>
      </c>
      <c r="AG7" s="69">
        <v>4.5999999999999996</v>
      </c>
      <c r="AH7" s="31">
        <v>1.2</v>
      </c>
      <c r="AI7" s="32">
        <v>6</v>
      </c>
      <c r="AJ7" s="31">
        <v>12.4</v>
      </c>
      <c r="AK7" s="31">
        <v>30.8</v>
      </c>
      <c r="AL7" s="31">
        <v>31.7</v>
      </c>
      <c r="AM7" s="31">
        <v>15.6</v>
      </c>
      <c r="AN7" s="31">
        <v>2.2999999999999998</v>
      </c>
      <c r="AO7" s="69">
        <v>4.4000000000000004</v>
      </c>
      <c r="AP7" s="31">
        <v>1.4</v>
      </c>
      <c r="AQ7" s="31">
        <v>4.5</v>
      </c>
      <c r="AR7" s="32">
        <v>12</v>
      </c>
      <c r="AS7" s="31">
        <v>32.6</v>
      </c>
      <c r="AT7" s="31">
        <v>30.9</v>
      </c>
      <c r="AU7" s="32">
        <v>16</v>
      </c>
      <c r="AV7" s="31">
        <v>2.6</v>
      </c>
      <c r="AW7" s="69">
        <v>4.5</v>
      </c>
      <c r="AX7" s="31">
        <v>0.6</v>
      </c>
      <c r="AY7" s="32">
        <v>3</v>
      </c>
      <c r="AZ7" s="31">
        <v>7.6</v>
      </c>
      <c r="BA7" s="32">
        <v>33</v>
      </c>
      <c r="BB7" s="31">
        <v>39.1</v>
      </c>
      <c r="BC7" s="31">
        <v>15.2</v>
      </c>
      <c r="BD7" s="31">
        <v>1.5</v>
      </c>
      <c r="BE7" s="69">
        <v>4.5999999999999996</v>
      </c>
      <c r="BF7" s="31">
        <v>0.4</v>
      </c>
      <c r="BG7" s="31">
        <v>1.9</v>
      </c>
      <c r="BH7" s="31">
        <v>9.3000000000000007</v>
      </c>
      <c r="BI7" s="32">
        <v>29</v>
      </c>
      <c r="BJ7" s="31">
        <v>37.299999999999997</v>
      </c>
      <c r="BK7" s="31">
        <v>20.2</v>
      </c>
      <c r="BL7" s="31">
        <v>1.9</v>
      </c>
      <c r="BM7" s="69">
        <v>4.7</v>
      </c>
      <c r="BN7" s="31">
        <v>0.4</v>
      </c>
      <c r="BO7" s="31">
        <v>1.7</v>
      </c>
      <c r="BP7" s="31">
        <v>8.1999999999999993</v>
      </c>
      <c r="BQ7" s="31">
        <v>27.8</v>
      </c>
      <c r="BR7" s="31">
        <v>35.1</v>
      </c>
      <c r="BS7" s="31">
        <v>23.9</v>
      </c>
      <c r="BT7" s="32">
        <v>3</v>
      </c>
      <c r="BU7" s="69">
        <v>4.8</v>
      </c>
    </row>
    <row r="8" spans="1:73" x14ac:dyDescent="0.25">
      <c r="A8" s="58" t="s">
        <v>939</v>
      </c>
    </row>
    <row r="10" spans="1:73" x14ac:dyDescent="0.25">
      <c r="A10" s="58" t="s">
        <v>779</v>
      </c>
    </row>
  </sheetData>
  <mergeCells count="10">
    <mergeCell ref="A2:A3"/>
    <mergeCell ref="B2:I2"/>
    <mergeCell ref="J2:Q2"/>
    <mergeCell ref="R2:Y2"/>
    <mergeCell ref="BN2:BU2"/>
    <mergeCell ref="Z2:AG2"/>
    <mergeCell ref="AH2:AO2"/>
    <mergeCell ref="AP2:AW2"/>
    <mergeCell ref="AX2:BE2"/>
    <mergeCell ref="BF2:BM2"/>
  </mergeCells>
  <phoneticPr fontId="2" type="noConversion"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/>
  <dimension ref="A1:EO9"/>
  <sheetViews>
    <sheetView zoomScaleNormal="100" workbookViewId="0">
      <selection activeCell="A7" sqref="A7:A9"/>
    </sheetView>
  </sheetViews>
  <sheetFormatPr defaultColWidth="24" defaultRowHeight="13.5" x14ac:dyDescent="0.2"/>
  <cols>
    <col min="1" max="16384" width="24" style="29"/>
  </cols>
  <sheetData>
    <row r="1" spans="1:145" x14ac:dyDescent="0.25">
      <c r="A1" s="58" t="s">
        <v>943</v>
      </c>
    </row>
    <row r="2" spans="1:145" ht="20.100000000000001" customHeight="1" x14ac:dyDescent="0.25">
      <c r="A2" s="137" t="s">
        <v>457</v>
      </c>
      <c r="B2" s="140" t="s">
        <v>249</v>
      </c>
      <c r="C2" s="140" t="s">
        <v>249</v>
      </c>
      <c r="D2" s="140" t="s">
        <v>249</v>
      </c>
      <c r="E2" s="140" t="s">
        <v>249</v>
      </c>
      <c r="F2" s="140" t="s">
        <v>249</v>
      </c>
      <c r="G2" s="140" t="s">
        <v>249</v>
      </c>
      <c r="H2" s="140" t="s">
        <v>249</v>
      </c>
      <c r="I2" s="140" t="s">
        <v>249</v>
      </c>
      <c r="J2" s="140" t="s">
        <v>249</v>
      </c>
      <c r="K2" s="140" t="s">
        <v>249</v>
      </c>
      <c r="L2" s="140" t="s">
        <v>249</v>
      </c>
      <c r="M2" s="140" t="s">
        <v>249</v>
      </c>
      <c r="N2" s="140" t="s">
        <v>250</v>
      </c>
      <c r="O2" s="140" t="s">
        <v>250</v>
      </c>
      <c r="P2" s="140" t="s">
        <v>250</v>
      </c>
      <c r="Q2" s="140" t="s">
        <v>250</v>
      </c>
      <c r="R2" s="140" t="s">
        <v>250</v>
      </c>
      <c r="S2" s="140" t="s">
        <v>250</v>
      </c>
      <c r="T2" s="140" t="s">
        <v>250</v>
      </c>
      <c r="U2" s="140" t="s">
        <v>250</v>
      </c>
      <c r="V2" s="140" t="s">
        <v>250</v>
      </c>
      <c r="W2" s="140" t="s">
        <v>250</v>
      </c>
      <c r="X2" s="140" t="s">
        <v>250</v>
      </c>
      <c r="Y2" s="140" t="s">
        <v>250</v>
      </c>
      <c r="Z2" s="140" t="s">
        <v>251</v>
      </c>
      <c r="AA2" s="140" t="s">
        <v>251</v>
      </c>
      <c r="AB2" s="140" t="s">
        <v>251</v>
      </c>
      <c r="AC2" s="140" t="s">
        <v>251</v>
      </c>
      <c r="AD2" s="140" t="s">
        <v>251</v>
      </c>
      <c r="AE2" s="140" t="s">
        <v>251</v>
      </c>
      <c r="AF2" s="140" t="s">
        <v>251</v>
      </c>
      <c r="AG2" s="140" t="s">
        <v>251</v>
      </c>
      <c r="AH2" s="140" t="s">
        <v>251</v>
      </c>
      <c r="AI2" s="140" t="s">
        <v>251</v>
      </c>
      <c r="AJ2" s="140" t="s">
        <v>251</v>
      </c>
      <c r="AK2" s="140" t="s">
        <v>251</v>
      </c>
      <c r="AL2" s="140" t="s">
        <v>252</v>
      </c>
      <c r="AM2" s="140" t="s">
        <v>252</v>
      </c>
      <c r="AN2" s="140" t="s">
        <v>252</v>
      </c>
      <c r="AO2" s="140" t="s">
        <v>252</v>
      </c>
      <c r="AP2" s="140" t="s">
        <v>252</v>
      </c>
      <c r="AQ2" s="140" t="s">
        <v>252</v>
      </c>
      <c r="AR2" s="140" t="s">
        <v>252</v>
      </c>
      <c r="AS2" s="140" t="s">
        <v>252</v>
      </c>
      <c r="AT2" s="140" t="s">
        <v>252</v>
      </c>
      <c r="AU2" s="140" t="s">
        <v>252</v>
      </c>
      <c r="AV2" s="140" t="s">
        <v>252</v>
      </c>
      <c r="AW2" s="140" t="s">
        <v>252</v>
      </c>
      <c r="AX2" s="140" t="s">
        <v>253</v>
      </c>
      <c r="AY2" s="140" t="s">
        <v>253</v>
      </c>
      <c r="AZ2" s="140" t="s">
        <v>253</v>
      </c>
      <c r="BA2" s="140" t="s">
        <v>253</v>
      </c>
      <c r="BB2" s="140" t="s">
        <v>253</v>
      </c>
      <c r="BC2" s="140" t="s">
        <v>253</v>
      </c>
      <c r="BD2" s="140" t="s">
        <v>253</v>
      </c>
      <c r="BE2" s="140" t="s">
        <v>253</v>
      </c>
      <c r="BF2" s="140" t="s">
        <v>253</v>
      </c>
      <c r="BG2" s="140" t="s">
        <v>253</v>
      </c>
      <c r="BH2" s="140" t="s">
        <v>253</v>
      </c>
      <c r="BI2" s="140" t="s">
        <v>253</v>
      </c>
      <c r="BJ2" s="140" t="s">
        <v>254</v>
      </c>
      <c r="BK2" s="140" t="s">
        <v>254</v>
      </c>
      <c r="BL2" s="140" t="s">
        <v>254</v>
      </c>
      <c r="BM2" s="140" t="s">
        <v>254</v>
      </c>
      <c r="BN2" s="140" t="s">
        <v>254</v>
      </c>
      <c r="BO2" s="140" t="s">
        <v>254</v>
      </c>
      <c r="BP2" s="140" t="s">
        <v>254</v>
      </c>
      <c r="BQ2" s="140" t="s">
        <v>254</v>
      </c>
      <c r="BR2" s="140" t="s">
        <v>254</v>
      </c>
      <c r="BS2" s="140" t="s">
        <v>254</v>
      </c>
      <c r="BT2" s="140" t="s">
        <v>254</v>
      </c>
      <c r="BU2" s="140" t="s">
        <v>254</v>
      </c>
      <c r="BV2" s="140" t="s">
        <v>255</v>
      </c>
      <c r="BW2" s="140" t="s">
        <v>255</v>
      </c>
      <c r="BX2" s="140" t="s">
        <v>255</v>
      </c>
      <c r="BY2" s="140" t="s">
        <v>255</v>
      </c>
      <c r="BZ2" s="140" t="s">
        <v>255</v>
      </c>
      <c r="CA2" s="140" t="s">
        <v>255</v>
      </c>
      <c r="CB2" s="140" t="s">
        <v>255</v>
      </c>
      <c r="CC2" s="140" t="s">
        <v>255</v>
      </c>
      <c r="CD2" s="140" t="s">
        <v>255</v>
      </c>
      <c r="CE2" s="140" t="s">
        <v>255</v>
      </c>
      <c r="CF2" s="140" t="s">
        <v>255</v>
      </c>
      <c r="CG2" s="140" t="s">
        <v>255</v>
      </c>
      <c r="CH2" s="140" t="s">
        <v>256</v>
      </c>
      <c r="CI2" s="140" t="s">
        <v>256</v>
      </c>
      <c r="CJ2" s="140" t="s">
        <v>256</v>
      </c>
      <c r="CK2" s="140" t="s">
        <v>256</v>
      </c>
      <c r="CL2" s="140" t="s">
        <v>256</v>
      </c>
      <c r="CM2" s="140" t="s">
        <v>256</v>
      </c>
      <c r="CN2" s="140" t="s">
        <v>256</v>
      </c>
      <c r="CO2" s="140" t="s">
        <v>256</v>
      </c>
      <c r="CP2" s="140" t="s">
        <v>256</v>
      </c>
      <c r="CQ2" s="140" t="s">
        <v>256</v>
      </c>
      <c r="CR2" s="140" t="s">
        <v>256</v>
      </c>
      <c r="CS2" s="140" t="s">
        <v>256</v>
      </c>
      <c r="CT2" s="140" t="s">
        <v>257</v>
      </c>
      <c r="CU2" s="140" t="s">
        <v>257</v>
      </c>
      <c r="CV2" s="140" t="s">
        <v>257</v>
      </c>
      <c r="CW2" s="140" t="s">
        <v>257</v>
      </c>
      <c r="CX2" s="140" t="s">
        <v>257</v>
      </c>
      <c r="CY2" s="140" t="s">
        <v>257</v>
      </c>
      <c r="CZ2" s="140" t="s">
        <v>257</v>
      </c>
      <c r="DA2" s="140" t="s">
        <v>257</v>
      </c>
      <c r="DB2" s="140" t="s">
        <v>257</v>
      </c>
      <c r="DC2" s="140" t="s">
        <v>257</v>
      </c>
      <c r="DD2" s="140" t="s">
        <v>257</v>
      </c>
      <c r="DE2" s="140" t="s">
        <v>257</v>
      </c>
      <c r="DF2" s="140" t="s">
        <v>258</v>
      </c>
      <c r="DG2" s="140" t="s">
        <v>258</v>
      </c>
      <c r="DH2" s="140" t="s">
        <v>258</v>
      </c>
      <c r="DI2" s="140" t="s">
        <v>258</v>
      </c>
      <c r="DJ2" s="140" t="s">
        <v>258</v>
      </c>
      <c r="DK2" s="140" t="s">
        <v>258</v>
      </c>
      <c r="DL2" s="140" t="s">
        <v>258</v>
      </c>
      <c r="DM2" s="140" t="s">
        <v>258</v>
      </c>
      <c r="DN2" s="140" t="s">
        <v>258</v>
      </c>
      <c r="DO2" s="140" t="s">
        <v>258</v>
      </c>
      <c r="DP2" s="140" t="s">
        <v>258</v>
      </c>
      <c r="DQ2" s="140" t="s">
        <v>258</v>
      </c>
      <c r="DR2" s="140" t="s">
        <v>259</v>
      </c>
      <c r="DS2" s="140" t="s">
        <v>259</v>
      </c>
      <c r="DT2" s="140" t="s">
        <v>259</v>
      </c>
      <c r="DU2" s="140" t="s">
        <v>259</v>
      </c>
      <c r="DV2" s="140" t="s">
        <v>259</v>
      </c>
      <c r="DW2" s="140" t="s">
        <v>259</v>
      </c>
      <c r="DX2" s="140" t="s">
        <v>259</v>
      </c>
      <c r="DY2" s="140" t="s">
        <v>259</v>
      </c>
      <c r="DZ2" s="140" t="s">
        <v>259</v>
      </c>
      <c r="EA2" s="140" t="s">
        <v>259</v>
      </c>
      <c r="EB2" s="140" t="s">
        <v>259</v>
      </c>
      <c r="EC2" s="140" t="s">
        <v>259</v>
      </c>
      <c r="ED2" s="140" t="s">
        <v>260</v>
      </c>
      <c r="EE2" s="140" t="s">
        <v>260</v>
      </c>
      <c r="EF2" s="140" t="s">
        <v>260</v>
      </c>
      <c r="EG2" s="140" t="s">
        <v>260</v>
      </c>
      <c r="EH2" s="140" t="s">
        <v>260</v>
      </c>
      <c r="EI2" s="140" t="s">
        <v>260</v>
      </c>
      <c r="EJ2" s="140" t="s">
        <v>260</v>
      </c>
      <c r="EK2" s="140" t="s">
        <v>260</v>
      </c>
      <c r="EL2" s="140" t="s">
        <v>260</v>
      </c>
      <c r="EM2" s="140" t="s">
        <v>260</v>
      </c>
      <c r="EN2" s="140" t="s">
        <v>260</v>
      </c>
      <c r="EO2" s="140" t="s">
        <v>260</v>
      </c>
    </row>
    <row r="3" spans="1:145" ht="20.100000000000001" customHeight="1" x14ac:dyDescent="0.25">
      <c r="A3" s="138" t="s">
        <v>347</v>
      </c>
      <c r="B3" s="30" t="s">
        <v>600</v>
      </c>
      <c r="C3" s="30" t="s">
        <v>476</v>
      </c>
      <c r="D3" s="30" t="s">
        <v>475</v>
      </c>
      <c r="E3" s="30" t="s">
        <v>474</v>
      </c>
      <c r="F3" s="30" t="s">
        <v>473</v>
      </c>
      <c r="G3" s="30" t="s">
        <v>472</v>
      </c>
      <c r="H3" s="30" t="s">
        <v>471</v>
      </c>
      <c r="I3" s="30" t="s">
        <v>470</v>
      </c>
      <c r="J3" s="30" t="s">
        <v>469</v>
      </c>
      <c r="K3" s="30" t="s">
        <v>468</v>
      </c>
      <c r="L3" s="30" t="s">
        <v>599</v>
      </c>
      <c r="M3" s="30" t="s">
        <v>466</v>
      </c>
      <c r="N3" s="30" t="s">
        <v>600</v>
      </c>
      <c r="O3" s="30" t="s">
        <v>476</v>
      </c>
      <c r="P3" s="30" t="s">
        <v>475</v>
      </c>
      <c r="Q3" s="30" t="s">
        <v>474</v>
      </c>
      <c r="R3" s="30" t="s">
        <v>473</v>
      </c>
      <c r="S3" s="30" t="s">
        <v>472</v>
      </c>
      <c r="T3" s="30" t="s">
        <v>471</v>
      </c>
      <c r="U3" s="30" t="s">
        <v>470</v>
      </c>
      <c r="V3" s="30" t="s">
        <v>469</v>
      </c>
      <c r="W3" s="30" t="s">
        <v>468</v>
      </c>
      <c r="X3" s="30" t="s">
        <v>599</v>
      </c>
      <c r="Y3" s="30" t="s">
        <v>466</v>
      </c>
      <c r="Z3" s="30" t="s">
        <v>600</v>
      </c>
      <c r="AA3" s="30" t="s">
        <v>476</v>
      </c>
      <c r="AB3" s="30" t="s">
        <v>475</v>
      </c>
      <c r="AC3" s="30" t="s">
        <v>474</v>
      </c>
      <c r="AD3" s="30" t="s">
        <v>473</v>
      </c>
      <c r="AE3" s="30" t="s">
        <v>472</v>
      </c>
      <c r="AF3" s="30" t="s">
        <v>471</v>
      </c>
      <c r="AG3" s="30" t="s">
        <v>470</v>
      </c>
      <c r="AH3" s="30" t="s">
        <v>469</v>
      </c>
      <c r="AI3" s="30" t="s">
        <v>468</v>
      </c>
      <c r="AJ3" s="30" t="s">
        <v>599</v>
      </c>
      <c r="AK3" s="30" t="s">
        <v>466</v>
      </c>
      <c r="AL3" s="30" t="s">
        <v>600</v>
      </c>
      <c r="AM3" s="30" t="s">
        <v>476</v>
      </c>
      <c r="AN3" s="30" t="s">
        <v>475</v>
      </c>
      <c r="AO3" s="30" t="s">
        <v>474</v>
      </c>
      <c r="AP3" s="30" t="s">
        <v>473</v>
      </c>
      <c r="AQ3" s="30" t="s">
        <v>472</v>
      </c>
      <c r="AR3" s="30" t="s">
        <v>471</v>
      </c>
      <c r="AS3" s="30" t="s">
        <v>470</v>
      </c>
      <c r="AT3" s="30" t="s">
        <v>469</v>
      </c>
      <c r="AU3" s="30" t="s">
        <v>468</v>
      </c>
      <c r="AV3" s="30" t="s">
        <v>599</v>
      </c>
      <c r="AW3" s="30" t="s">
        <v>466</v>
      </c>
      <c r="AX3" s="30" t="s">
        <v>600</v>
      </c>
      <c r="AY3" s="30" t="s">
        <v>476</v>
      </c>
      <c r="AZ3" s="30" t="s">
        <v>475</v>
      </c>
      <c r="BA3" s="30" t="s">
        <v>474</v>
      </c>
      <c r="BB3" s="30" t="s">
        <v>473</v>
      </c>
      <c r="BC3" s="30" t="s">
        <v>472</v>
      </c>
      <c r="BD3" s="30" t="s">
        <v>471</v>
      </c>
      <c r="BE3" s="30" t="s">
        <v>470</v>
      </c>
      <c r="BF3" s="30" t="s">
        <v>469</v>
      </c>
      <c r="BG3" s="30" t="s">
        <v>468</v>
      </c>
      <c r="BH3" s="30" t="s">
        <v>599</v>
      </c>
      <c r="BI3" s="30" t="s">
        <v>466</v>
      </c>
      <c r="BJ3" s="30" t="s">
        <v>600</v>
      </c>
      <c r="BK3" s="30" t="s">
        <v>476</v>
      </c>
      <c r="BL3" s="30" t="s">
        <v>475</v>
      </c>
      <c r="BM3" s="30" t="s">
        <v>474</v>
      </c>
      <c r="BN3" s="30" t="s">
        <v>473</v>
      </c>
      <c r="BO3" s="30" t="s">
        <v>472</v>
      </c>
      <c r="BP3" s="30" t="s">
        <v>471</v>
      </c>
      <c r="BQ3" s="30" t="s">
        <v>470</v>
      </c>
      <c r="BR3" s="30" t="s">
        <v>469</v>
      </c>
      <c r="BS3" s="30" t="s">
        <v>468</v>
      </c>
      <c r="BT3" s="30" t="s">
        <v>599</v>
      </c>
      <c r="BU3" s="30" t="s">
        <v>466</v>
      </c>
      <c r="BV3" s="30" t="s">
        <v>600</v>
      </c>
      <c r="BW3" s="30" t="s">
        <v>476</v>
      </c>
      <c r="BX3" s="30" t="s">
        <v>475</v>
      </c>
      <c r="BY3" s="30" t="s">
        <v>474</v>
      </c>
      <c r="BZ3" s="30" t="s">
        <v>473</v>
      </c>
      <c r="CA3" s="30" t="s">
        <v>472</v>
      </c>
      <c r="CB3" s="30" t="s">
        <v>471</v>
      </c>
      <c r="CC3" s="30" t="s">
        <v>470</v>
      </c>
      <c r="CD3" s="30" t="s">
        <v>469</v>
      </c>
      <c r="CE3" s="30" t="s">
        <v>468</v>
      </c>
      <c r="CF3" s="30" t="s">
        <v>599</v>
      </c>
      <c r="CG3" s="30" t="s">
        <v>466</v>
      </c>
      <c r="CH3" s="30" t="s">
        <v>600</v>
      </c>
      <c r="CI3" s="30" t="s">
        <v>476</v>
      </c>
      <c r="CJ3" s="30" t="s">
        <v>475</v>
      </c>
      <c r="CK3" s="30" t="s">
        <v>474</v>
      </c>
      <c r="CL3" s="30" t="s">
        <v>473</v>
      </c>
      <c r="CM3" s="30" t="s">
        <v>472</v>
      </c>
      <c r="CN3" s="30" t="s">
        <v>471</v>
      </c>
      <c r="CO3" s="30" t="s">
        <v>470</v>
      </c>
      <c r="CP3" s="30" t="s">
        <v>469</v>
      </c>
      <c r="CQ3" s="30" t="s">
        <v>468</v>
      </c>
      <c r="CR3" s="30" t="s">
        <v>599</v>
      </c>
      <c r="CS3" s="30" t="s">
        <v>466</v>
      </c>
      <c r="CT3" s="30" t="s">
        <v>600</v>
      </c>
      <c r="CU3" s="30" t="s">
        <v>476</v>
      </c>
      <c r="CV3" s="30" t="s">
        <v>475</v>
      </c>
      <c r="CW3" s="30" t="s">
        <v>474</v>
      </c>
      <c r="CX3" s="30" t="s">
        <v>473</v>
      </c>
      <c r="CY3" s="30" t="s">
        <v>472</v>
      </c>
      <c r="CZ3" s="30" t="s">
        <v>471</v>
      </c>
      <c r="DA3" s="30" t="s">
        <v>470</v>
      </c>
      <c r="DB3" s="30" t="s">
        <v>469</v>
      </c>
      <c r="DC3" s="30" t="s">
        <v>468</v>
      </c>
      <c r="DD3" s="30" t="s">
        <v>599</v>
      </c>
      <c r="DE3" s="30" t="s">
        <v>466</v>
      </c>
      <c r="DF3" s="30" t="s">
        <v>600</v>
      </c>
      <c r="DG3" s="30" t="s">
        <v>476</v>
      </c>
      <c r="DH3" s="30" t="s">
        <v>475</v>
      </c>
      <c r="DI3" s="30" t="s">
        <v>474</v>
      </c>
      <c r="DJ3" s="30" t="s">
        <v>473</v>
      </c>
      <c r="DK3" s="30" t="s">
        <v>472</v>
      </c>
      <c r="DL3" s="30" t="s">
        <v>471</v>
      </c>
      <c r="DM3" s="30" t="s">
        <v>470</v>
      </c>
      <c r="DN3" s="30" t="s">
        <v>469</v>
      </c>
      <c r="DO3" s="30" t="s">
        <v>468</v>
      </c>
      <c r="DP3" s="30" t="s">
        <v>599</v>
      </c>
      <c r="DQ3" s="30" t="s">
        <v>466</v>
      </c>
      <c r="DR3" s="30" t="s">
        <v>600</v>
      </c>
      <c r="DS3" s="30" t="s">
        <v>476</v>
      </c>
      <c r="DT3" s="30" t="s">
        <v>475</v>
      </c>
      <c r="DU3" s="30" t="s">
        <v>474</v>
      </c>
      <c r="DV3" s="30" t="s">
        <v>473</v>
      </c>
      <c r="DW3" s="30" t="s">
        <v>472</v>
      </c>
      <c r="DX3" s="30" t="s">
        <v>471</v>
      </c>
      <c r="DY3" s="30" t="s">
        <v>470</v>
      </c>
      <c r="DZ3" s="30" t="s">
        <v>469</v>
      </c>
      <c r="EA3" s="30" t="s">
        <v>468</v>
      </c>
      <c r="EB3" s="30" t="s">
        <v>599</v>
      </c>
      <c r="EC3" s="30" t="s">
        <v>466</v>
      </c>
      <c r="ED3" s="30" t="s">
        <v>600</v>
      </c>
      <c r="EE3" s="30" t="s">
        <v>476</v>
      </c>
      <c r="EF3" s="30" t="s">
        <v>475</v>
      </c>
      <c r="EG3" s="30" t="s">
        <v>474</v>
      </c>
      <c r="EH3" s="30" t="s">
        <v>473</v>
      </c>
      <c r="EI3" s="30" t="s">
        <v>472</v>
      </c>
      <c r="EJ3" s="30" t="s">
        <v>471</v>
      </c>
      <c r="EK3" s="30" t="s">
        <v>470</v>
      </c>
      <c r="EL3" s="30" t="s">
        <v>469</v>
      </c>
      <c r="EM3" s="30" t="s">
        <v>468</v>
      </c>
      <c r="EN3" s="30" t="s">
        <v>599</v>
      </c>
      <c r="EO3" s="30" t="s">
        <v>466</v>
      </c>
    </row>
    <row r="4" spans="1:145" ht="20.100000000000001" customHeight="1" x14ac:dyDescent="0.25">
      <c r="A4" s="64" t="s">
        <v>388</v>
      </c>
      <c r="B4" s="31">
        <v>1.3</v>
      </c>
      <c r="C4" s="31">
        <v>1.2</v>
      </c>
      <c r="D4" s="31">
        <v>3.3</v>
      </c>
      <c r="E4" s="31">
        <v>7.7</v>
      </c>
      <c r="F4" s="31">
        <v>6.8</v>
      </c>
      <c r="G4" s="31">
        <v>32.5</v>
      </c>
      <c r="H4" s="31">
        <v>12.5</v>
      </c>
      <c r="I4" s="31">
        <v>15.8</v>
      </c>
      <c r="J4" s="31">
        <v>12.8</v>
      </c>
      <c r="K4" s="31">
        <v>3.9</v>
      </c>
      <c r="L4" s="31">
        <v>2.2999999999999998</v>
      </c>
      <c r="M4" s="69">
        <v>5.7</v>
      </c>
      <c r="N4" s="31">
        <v>1.2</v>
      </c>
      <c r="O4" s="31">
        <v>1.3</v>
      </c>
      <c r="P4" s="31">
        <v>3.3</v>
      </c>
      <c r="Q4" s="31">
        <v>6.1</v>
      </c>
      <c r="R4" s="31">
        <v>7.4</v>
      </c>
      <c r="S4" s="31">
        <v>30</v>
      </c>
      <c r="T4" s="31">
        <v>15</v>
      </c>
      <c r="U4" s="31">
        <v>18.100000000000001</v>
      </c>
      <c r="V4" s="31">
        <v>12.2</v>
      </c>
      <c r="W4" s="31">
        <v>3</v>
      </c>
      <c r="X4" s="31">
        <v>2.2999999999999998</v>
      </c>
      <c r="Y4" s="69">
        <v>5.7</v>
      </c>
      <c r="Z4" s="31">
        <v>1.2</v>
      </c>
      <c r="AA4" s="31">
        <v>1.6</v>
      </c>
      <c r="AB4" s="31">
        <v>3</v>
      </c>
      <c r="AC4" s="31">
        <v>4.9000000000000004</v>
      </c>
      <c r="AD4" s="31">
        <v>6.7</v>
      </c>
      <c r="AE4" s="31">
        <v>29.7</v>
      </c>
      <c r="AF4" s="31">
        <v>15.1</v>
      </c>
      <c r="AG4" s="31">
        <v>18</v>
      </c>
      <c r="AH4" s="31">
        <v>13.1</v>
      </c>
      <c r="AI4" s="31">
        <v>4.7</v>
      </c>
      <c r="AJ4" s="31">
        <v>2</v>
      </c>
      <c r="AK4" s="69">
        <v>5.8</v>
      </c>
      <c r="AL4" s="31">
        <v>1</v>
      </c>
      <c r="AM4" s="31">
        <v>1.1000000000000001</v>
      </c>
      <c r="AN4" s="31">
        <v>2.4</v>
      </c>
      <c r="AO4" s="31">
        <v>5.3</v>
      </c>
      <c r="AP4" s="31">
        <v>6</v>
      </c>
      <c r="AQ4" s="31">
        <v>27</v>
      </c>
      <c r="AR4" s="31">
        <v>17.399999999999999</v>
      </c>
      <c r="AS4" s="31">
        <v>20.9</v>
      </c>
      <c r="AT4" s="31">
        <v>12.7</v>
      </c>
      <c r="AU4" s="31">
        <v>4.0999999999999996</v>
      </c>
      <c r="AV4" s="31">
        <v>2.1</v>
      </c>
      <c r="AW4" s="69">
        <v>5.9</v>
      </c>
      <c r="AX4" s="31">
        <v>0.4</v>
      </c>
      <c r="AY4" s="31">
        <v>0.7</v>
      </c>
      <c r="AZ4" s="31">
        <v>1.6</v>
      </c>
      <c r="BA4" s="31">
        <v>3.4</v>
      </c>
      <c r="BB4" s="31">
        <v>6.1</v>
      </c>
      <c r="BC4" s="31">
        <v>27.5</v>
      </c>
      <c r="BD4" s="31">
        <v>19.7</v>
      </c>
      <c r="BE4" s="31">
        <v>22.5</v>
      </c>
      <c r="BF4" s="31">
        <v>12.8</v>
      </c>
      <c r="BG4" s="31">
        <v>3.5</v>
      </c>
      <c r="BH4" s="31">
        <v>1.7</v>
      </c>
      <c r="BI4" s="69">
        <v>6</v>
      </c>
      <c r="BJ4" s="31">
        <v>0.3</v>
      </c>
      <c r="BK4" s="31">
        <v>0.5</v>
      </c>
      <c r="BL4" s="31">
        <v>1.9</v>
      </c>
      <c r="BM4" s="31">
        <v>4.3</v>
      </c>
      <c r="BN4" s="31">
        <v>5.0999999999999996</v>
      </c>
      <c r="BO4" s="31">
        <v>24</v>
      </c>
      <c r="BP4" s="31">
        <v>20.8</v>
      </c>
      <c r="BQ4" s="31">
        <v>23.8</v>
      </c>
      <c r="BR4" s="31">
        <v>14.1</v>
      </c>
      <c r="BS4" s="31">
        <v>3.5</v>
      </c>
      <c r="BT4" s="31">
        <v>1.6</v>
      </c>
      <c r="BU4" s="69">
        <v>6.1</v>
      </c>
      <c r="BV4" s="31">
        <v>0.5</v>
      </c>
      <c r="BW4" s="31">
        <v>0.9</v>
      </c>
      <c r="BX4" s="31">
        <v>2.2999999999999998</v>
      </c>
      <c r="BY4" s="31">
        <v>3.9</v>
      </c>
      <c r="BZ4" s="31">
        <v>6.2</v>
      </c>
      <c r="CA4" s="31">
        <v>25.5</v>
      </c>
      <c r="CB4" s="31">
        <v>21.2</v>
      </c>
      <c r="CC4" s="31">
        <v>22.1</v>
      </c>
      <c r="CD4" s="31">
        <v>12.1</v>
      </c>
      <c r="CE4" s="31">
        <v>3.4</v>
      </c>
      <c r="CF4" s="31">
        <v>1.9</v>
      </c>
      <c r="CG4" s="69">
        <v>6</v>
      </c>
      <c r="CH4" s="31">
        <v>0.2</v>
      </c>
      <c r="CI4" s="31">
        <v>0.3</v>
      </c>
      <c r="CJ4" s="31">
        <v>1.1000000000000001</v>
      </c>
      <c r="CK4" s="31">
        <v>3.8</v>
      </c>
      <c r="CL4" s="31">
        <v>7.8</v>
      </c>
      <c r="CM4" s="31">
        <v>25.3</v>
      </c>
      <c r="CN4" s="31">
        <v>21.7</v>
      </c>
      <c r="CO4" s="31">
        <v>23.8</v>
      </c>
      <c r="CP4" s="31">
        <v>13.1</v>
      </c>
      <c r="CQ4" s="31">
        <v>2.2000000000000002</v>
      </c>
      <c r="CR4" s="31">
        <v>0.7</v>
      </c>
      <c r="CS4" s="69">
        <v>6</v>
      </c>
      <c r="CT4" s="31">
        <v>0</v>
      </c>
      <c r="CU4" s="31">
        <v>0.3</v>
      </c>
      <c r="CV4" s="31">
        <v>0.8</v>
      </c>
      <c r="CW4" s="31">
        <v>2</v>
      </c>
      <c r="CX4" s="31">
        <v>5.4</v>
      </c>
      <c r="CY4" s="31">
        <v>19.2</v>
      </c>
      <c r="CZ4" s="31">
        <v>22.9</v>
      </c>
      <c r="DA4" s="31">
        <v>31.4</v>
      </c>
      <c r="DB4" s="31">
        <v>15.5</v>
      </c>
      <c r="DC4" s="31">
        <v>2.4</v>
      </c>
      <c r="DD4" s="31">
        <v>0.2</v>
      </c>
      <c r="DE4" s="69">
        <v>6.3</v>
      </c>
      <c r="DF4" s="31">
        <v>0</v>
      </c>
      <c r="DG4" s="31">
        <v>0.1</v>
      </c>
      <c r="DH4" s="31">
        <v>0.4</v>
      </c>
      <c r="DI4" s="31">
        <v>1.9</v>
      </c>
      <c r="DJ4" s="31">
        <v>4.3</v>
      </c>
      <c r="DK4" s="31">
        <v>17.8</v>
      </c>
      <c r="DL4" s="31">
        <v>20.8</v>
      </c>
      <c r="DM4" s="31">
        <v>31.8</v>
      </c>
      <c r="DN4" s="31">
        <v>18.899999999999999</v>
      </c>
      <c r="DO4" s="31">
        <v>3</v>
      </c>
      <c r="DP4" s="31">
        <v>1</v>
      </c>
      <c r="DQ4" s="69">
        <v>6.5</v>
      </c>
      <c r="DR4" s="31">
        <v>0.1</v>
      </c>
      <c r="DS4" s="31">
        <v>0.2</v>
      </c>
      <c r="DT4" s="31">
        <v>0.6</v>
      </c>
      <c r="DU4" s="31">
        <v>1.9</v>
      </c>
      <c r="DV4" s="31">
        <v>5.3</v>
      </c>
      <c r="DW4" s="31">
        <v>17.8</v>
      </c>
      <c r="DX4" s="31">
        <v>21.7</v>
      </c>
      <c r="DY4" s="31">
        <v>30.2</v>
      </c>
      <c r="DZ4" s="31">
        <v>18.2</v>
      </c>
      <c r="EA4" s="31">
        <v>3.6</v>
      </c>
      <c r="EB4" s="31">
        <v>0.5</v>
      </c>
      <c r="EC4" s="69">
        <v>6.4</v>
      </c>
      <c r="ED4" s="31">
        <v>0</v>
      </c>
      <c r="EE4" s="31">
        <v>0.3</v>
      </c>
      <c r="EF4" s="31">
        <v>0.7</v>
      </c>
      <c r="EG4" s="31">
        <v>1.4</v>
      </c>
      <c r="EH4" s="31">
        <v>5.3</v>
      </c>
      <c r="EI4" s="31">
        <v>16.8</v>
      </c>
      <c r="EJ4" s="31">
        <v>24.3</v>
      </c>
      <c r="EK4" s="31">
        <v>29.2</v>
      </c>
      <c r="EL4" s="31">
        <v>18.5</v>
      </c>
      <c r="EM4" s="31">
        <v>3.4</v>
      </c>
      <c r="EN4" s="31">
        <v>0.2</v>
      </c>
      <c r="EO4" s="69">
        <v>6.4</v>
      </c>
    </row>
    <row r="5" spans="1:145" ht="20.100000000000001" customHeight="1" x14ac:dyDescent="0.25">
      <c r="A5" s="64" t="s">
        <v>465</v>
      </c>
      <c r="B5" s="31">
        <v>2.8</v>
      </c>
      <c r="C5" s="31">
        <v>1.5</v>
      </c>
      <c r="D5" s="31">
        <v>3.5</v>
      </c>
      <c r="E5" s="31">
        <v>6.7</v>
      </c>
      <c r="F5" s="31">
        <v>6.3</v>
      </c>
      <c r="G5" s="31">
        <v>28.1</v>
      </c>
      <c r="H5" s="31">
        <v>12</v>
      </c>
      <c r="I5" s="31">
        <v>17.7</v>
      </c>
      <c r="J5" s="31">
        <v>14.6</v>
      </c>
      <c r="K5" s="31">
        <v>3.7</v>
      </c>
      <c r="L5" s="31">
        <v>3.1</v>
      </c>
      <c r="M5" s="69">
        <v>5.7</v>
      </c>
      <c r="N5" s="31">
        <v>0.8</v>
      </c>
      <c r="O5" s="31">
        <v>1.3</v>
      </c>
      <c r="P5" s="31">
        <v>2.6</v>
      </c>
      <c r="Q5" s="31">
        <v>4.9000000000000004</v>
      </c>
      <c r="R5" s="31">
        <v>8.4</v>
      </c>
      <c r="S5" s="31">
        <v>25.4</v>
      </c>
      <c r="T5" s="31">
        <v>18.399999999999999</v>
      </c>
      <c r="U5" s="31">
        <v>20.100000000000001</v>
      </c>
      <c r="V5" s="31">
        <v>12.9</v>
      </c>
      <c r="W5" s="31">
        <v>2.5</v>
      </c>
      <c r="X5" s="31">
        <v>2.7</v>
      </c>
      <c r="Y5" s="69">
        <v>5.9</v>
      </c>
      <c r="Z5" s="31">
        <v>1.2</v>
      </c>
      <c r="AA5" s="31">
        <v>2</v>
      </c>
      <c r="AB5" s="31">
        <v>3</v>
      </c>
      <c r="AC5" s="31">
        <v>5</v>
      </c>
      <c r="AD5" s="31">
        <v>8.1</v>
      </c>
      <c r="AE5" s="31">
        <v>26</v>
      </c>
      <c r="AF5" s="31">
        <v>15.9</v>
      </c>
      <c r="AG5" s="31">
        <v>19.7</v>
      </c>
      <c r="AH5" s="31">
        <v>12</v>
      </c>
      <c r="AI5" s="31">
        <v>4.9000000000000004</v>
      </c>
      <c r="AJ5" s="31">
        <v>2.2999999999999998</v>
      </c>
      <c r="AK5" s="69">
        <v>5.8</v>
      </c>
      <c r="AL5" s="31">
        <v>0.5</v>
      </c>
      <c r="AM5" s="31">
        <v>1</v>
      </c>
      <c r="AN5" s="31">
        <v>3.1</v>
      </c>
      <c r="AO5" s="31">
        <v>4.2</v>
      </c>
      <c r="AP5" s="31">
        <v>6.2</v>
      </c>
      <c r="AQ5" s="31">
        <v>23.7</v>
      </c>
      <c r="AR5" s="31">
        <v>17.8</v>
      </c>
      <c r="AS5" s="31">
        <v>23.7</v>
      </c>
      <c r="AT5" s="31">
        <v>13.1</v>
      </c>
      <c r="AU5" s="31">
        <v>3.2</v>
      </c>
      <c r="AV5" s="31">
        <v>3.6</v>
      </c>
      <c r="AW5" s="69">
        <v>6.1</v>
      </c>
      <c r="AX5" s="31">
        <v>0.3</v>
      </c>
      <c r="AY5" s="31">
        <v>0.7</v>
      </c>
      <c r="AZ5" s="31">
        <v>1.9</v>
      </c>
      <c r="BA5" s="31">
        <v>4.0999999999999996</v>
      </c>
      <c r="BB5" s="31">
        <v>7</v>
      </c>
      <c r="BC5" s="31">
        <v>24.2</v>
      </c>
      <c r="BD5" s="31">
        <v>18.5</v>
      </c>
      <c r="BE5" s="31">
        <v>23.6</v>
      </c>
      <c r="BF5" s="31">
        <v>14</v>
      </c>
      <c r="BG5" s="31">
        <v>3.4</v>
      </c>
      <c r="BH5" s="31">
        <v>2.4</v>
      </c>
      <c r="BI5" s="69">
        <v>6.1</v>
      </c>
      <c r="BJ5" s="31">
        <v>0.1</v>
      </c>
      <c r="BK5" s="31">
        <v>0.5</v>
      </c>
      <c r="BL5" s="31">
        <v>1.7</v>
      </c>
      <c r="BM5" s="31">
        <v>4.8</v>
      </c>
      <c r="BN5" s="31">
        <v>5.0999999999999996</v>
      </c>
      <c r="BO5" s="31">
        <v>23.3</v>
      </c>
      <c r="BP5" s="31">
        <v>20.6</v>
      </c>
      <c r="BQ5" s="31">
        <v>25.7</v>
      </c>
      <c r="BR5" s="31">
        <v>14.6</v>
      </c>
      <c r="BS5" s="31">
        <v>2.1</v>
      </c>
      <c r="BT5" s="31">
        <v>1.5</v>
      </c>
      <c r="BU5" s="69">
        <v>6.1</v>
      </c>
      <c r="BV5" s="31">
        <v>0.1</v>
      </c>
      <c r="BW5" s="31">
        <v>0.8</v>
      </c>
      <c r="BX5" s="31">
        <v>1.4</v>
      </c>
      <c r="BY5" s="31">
        <v>4.5999999999999996</v>
      </c>
      <c r="BZ5" s="31">
        <v>6.2</v>
      </c>
      <c r="CA5" s="31">
        <v>24.4</v>
      </c>
      <c r="CB5" s="31">
        <v>24.5</v>
      </c>
      <c r="CC5" s="31">
        <v>22.8</v>
      </c>
      <c r="CD5" s="31">
        <v>10.7</v>
      </c>
      <c r="CE5" s="31">
        <v>2.7</v>
      </c>
      <c r="CF5" s="31">
        <v>1.8</v>
      </c>
      <c r="CG5" s="69">
        <v>6</v>
      </c>
      <c r="CH5" s="31">
        <v>0.1</v>
      </c>
      <c r="CI5" s="31">
        <v>0.1</v>
      </c>
      <c r="CJ5" s="31">
        <v>1.7</v>
      </c>
      <c r="CK5" s="31">
        <v>3.4</v>
      </c>
      <c r="CL5" s="31">
        <v>6.2</v>
      </c>
      <c r="CM5" s="31">
        <v>21.3</v>
      </c>
      <c r="CN5" s="31">
        <v>21.4</v>
      </c>
      <c r="CO5" s="31">
        <v>26.9</v>
      </c>
      <c r="CP5" s="31">
        <v>15</v>
      </c>
      <c r="CQ5" s="31">
        <v>2.7</v>
      </c>
      <c r="CR5" s="31">
        <v>1</v>
      </c>
      <c r="CS5" s="69">
        <v>6.2</v>
      </c>
      <c r="CT5" s="32" t="s">
        <v>362</v>
      </c>
      <c r="CU5" s="31">
        <v>0.2</v>
      </c>
      <c r="CV5" s="31">
        <v>0.6</v>
      </c>
      <c r="CW5" s="31">
        <v>2.2000000000000002</v>
      </c>
      <c r="CX5" s="31">
        <v>5.5</v>
      </c>
      <c r="CY5" s="31">
        <v>16.5</v>
      </c>
      <c r="CZ5" s="31">
        <v>20.3</v>
      </c>
      <c r="DA5" s="31">
        <v>35.1</v>
      </c>
      <c r="DB5" s="31">
        <v>17.5</v>
      </c>
      <c r="DC5" s="31">
        <v>1.8</v>
      </c>
      <c r="DD5" s="31">
        <v>0.3</v>
      </c>
      <c r="DE5" s="69">
        <v>6.4</v>
      </c>
      <c r="DF5" s="31">
        <v>0.1</v>
      </c>
      <c r="DG5" s="31">
        <v>0.1</v>
      </c>
      <c r="DH5" s="31">
        <v>0.1</v>
      </c>
      <c r="DI5" s="31">
        <v>1.9</v>
      </c>
      <c r="DJ5" s="31">
        <v>4</v>
      </c>
      <c r="DK5" s="31">
        <v>17.2</v>
      </c>
      <c r="DL5" s="31">
        <v>25.3</v>
      </c>
      <c r="DM5" s="31">
        <v>28.5</v>
      </c>
      <c r="DN5" s="31">
        <v>18.100000000000001</v>
      </c>
      <c r="DO5" s="31">
        <v>3.5</v>
      </c>
      <c r="DP5" s="31">
        <v>1.3</v>
      </c>
      <c r="DQ5" s="69">
        <v>6.5</v>
      </c>
      <c r="DR5" s="31">
        <v>0.1</v>
      </c>
      <c r="DS5" s="31">
        <v>0.2</v>
      </c>
      <c r="DT5" s="31">
        <v>0.6</v>
      </c>
      <c r="DU5" s="31">
        <v>1.3</v>
      </c>
      <c r="DV5" s="31">
        <v>4.5</v>
      </c>
      <c r="DW5" s="31">
        <v>16.2</v>
      </c>
      <c r="DX5" s="31">
        <v>22.2</v>
      </c>
      <c r="DY5" s="31">
        <v>29.7</v>
      </c>
      <c r="DZ5" s="31">
        <v>20</v>
      </c>
      <c r="EA5" s="31">
        <v>4.5999999999999996</v>
      </c>
      <c r="EB5" s="31">
        <v>0.6</v>
      </c>
      <c r="EC5" s="69">
        <v>6.5</v>
      </c>
      <c r="ED5" s="32" t="s">
        <v>362</v>
      </c>
      <c r="EE5" s="31">
        <v>0.1</v>
      </c>
      <c r="EF5" s="31">
        <v>0.5</v>
      </c>
      <c r="EG5" s="31">
        <v>0.8</v>
      </c>
      <c r="EH5" s="31">
        <v>5</v>
      </c>
      <c r="EI5" s="31">
        <v>14.7</v>
      </c>
      <c r="EJ5" s="31">
        <v>24.7</v>
      </c>
      <c r="EK5" s="31">
        <v>28.8</v>
      </c>
      <c r="EL5" s="31">
        <v>22</v>
      </c>
      <c r="EM5" s="31">
        <v>3</v>
      </c>
      <c r="EN5" s="31">
        <v>0.5</v>
      </c>
      <c r="EO5" s="69">
        <v>6.5</v>
      </c>
    </row>
    <row r="6" spans="1:145" ht="20.100000000000001" customHeight="1" x14ac:dyDescent="0.25">
      <c r="A6" s="64" t="s">
        <v>464</v>
      </c>
      <c r="B6" s="31">
        <v>1.4</v>
      </c>
      <c r="C6" s="31">
        <v>1.2</v>
      </c>
      <c r="D6" s="31">
        <v>1.8</v>
      </c>
      <c r="E6" s="31">
        <v>7.6</v>
      </c>
      <c r="F6" s="31">
        <v>6.4</v>
      </c>
      <c r="G6" s="31">
        <v>32.200000000000003</v>
      </c>
      <c r="H6" s="31">
        <v>12.5</v>
      </c>
      <c r="I6" s="31">
        <v>17.399999999999999</v>
      </c>
      <c r="J6" s="31">
        <v>12.9</v>
      </c>
      <c r="K6" s="31">
        <v>4.2</v>
      </c>
      <c r="L6" s="31">
        <v>2.6</v>
      </c>
      <c r="M6" s="69">
        <v>5.8</v>
      </c>
      <c r="N6" s="31">
        <v>1.3</v>
      </c>
      <c r="O6" s="31">
        <v>1.4</v>
      </c>
      <c r="P6" s="31">
        <v>2.2999999999999998</v>
      </c>
      <c r="Q6" s="31">
        <v>6.7</v>
      </c>
      <c r="R6" s="31">
        <v>6.2</v>
      </c>
      <c r="S6" s="31">
        <v>29.3</v>
      </c>
      <c r="T6" s="31">
        <v>13.1</v>
      </c>
      <c r="U6" s="31">
        <v>20.2</v>
      </c>
      <c r="V6" s="31">
        <v>13.7</v>
      </c>
      <c r="W6" s="31">
        <v>3.5</v>
      </c>
      <c r="X6" s="31">
        <v>2.2000000000000002</v>
      </c>
      <c r="Y6" s="69">
        <v>5.8</v>
      </c>
      <c r="Z6" s="31">
        <v>1.6</v>
      </c>
      <c r="AA6" s="31">
        <v>1.4</v>
      </c>
      <c r="AB6" s="31">
        <v>3.5</v>
      </c>
      <c r="AC6" s="31">
        <v>4.9000000000000004</v>
      </c>
      <c r="AD6" s="31">
        <v>4.9000000000000004</v>
      </c>
      <c r="AE6" s="31">
        <v>30.5</v>
      </c>
      <c r="AF6" s="31">
        <v>13.5</v>
      </c>
      <c r="AG6" s="31">
        <v>18.8</v>
      </c>
      <c r="AH6" s="31">
        <v>13.9</v>
      </c>
      <c r="AI6" s="31">
        <v>5.0999999999999996</v>
      </c>
      <c r="AJ6" s="31">
        <v>2</v>
      </c>
      <c r="AK6" s="69">
        <v>5.8</v>
      </c>
      <c r="AL6" s="31">
        <v>1.3</v>
      </c>
      <c r="AM6" s="31">
        <v>0.9</v>
      </c>
      <c r="AN6" s="31">
        <v>2.2000000000000002</v>
      </c>
      <c r="AO6" s="31">
        <v>6.2</v>
      </c>
      <c r="AP6" s="31">
        <v>5.4</v>
      </c>
      <c r="AQ6" s="31">
        <v>25.2</v>
      </c>
      <c r="AR6" s="31">
        <v>17.899999999999999</v>
      </c>
      <c r="AS6" s="31">
        <v>22.8</v>
      </c>
      <c r="AT6" s="31">
        <v>12.6</v>
      </c>
      <c r="AU6" s="31">
        <v>3.4</v>
      </c>
      <c r="AV6" s="31">
        <v>2.1</v>
      </c>
      <c r="AW6" s="69">
        <v>5.9</v>
      </c>
      <c r="AX6" s="31">
        <v>0.7</v>
      </c>
      <c r="AY6" s="31">
        <v>0.6</v>
      </c>
      <c r="AZ6" s="31">
        <v>1.3</v>
      </c>
      <c r="BA6" s="31">
        <v>3</v>
      </c>
      <c r="BB6" s="31">
        <v>4.4000000000000004</v>
      </c>
      <c r="BC6" s="31">
        <v>24.3</v>
      </c>
      <c r="BD6" s="31">
        <v>20.6</v>
      </c>
      <c r="BE6" s="31">
        <v>25.1</v>
      </c>
      <c r="BF6" s="31">
        <v>15.1</v>
      </c>
      <c r="BG6" s="31">
        <v>3.4</v>
      </c>
      <c r="BH6" s="31">
        <v>1.5</v>
      </c>
      <c r="BI6" s="69">
        <v>6.2</v>
      </c>
      <c r="BJ6" s="31">
        <v>0.6</v>
      </c>
      <c r="BK6" s="31">
        <v>0.4</v>
      </c>
      <c r="BL6" s="31">
        <v>2.5</v>
      </c>
      <c r="BM6" s="31">
        <v>4.9000000000000004</v>
      </c>
      <c r="BN6" s="31">
        <v>5.2</v>
      </c>
      <c r="BO6" s="31">
        <v>19.899999999999999</v>
      </c>
      <c r="BP6" s="31">
        <v>19.7</v>
      </c>
      <c r="BQ6" s="31">
        <v>23.8</v>
      </c>
      <c r="BR6" s="31">
        <v>15.9</v>
      </c>
      <c r="BS6" s="31">
        <v>5</v>
      </c>
      <c r="BT6" s="31">
        <v>2.2000000000000002</v>
      </c>
      <c r="BU6" s="69">
        <v>6.2</v>
      </c>
      <c r="BV6" s="31">
        <v>0.8</v>
      </c>
      <c r="BW6" s="31">
        <v>0.4</v>
      </c>
      <c r="BX6" s="31">
        <v>2.5</v>
      </c>
      <c r="BY6" s="31">
        <v>3.5</v>
      </c>
      <c r="BZ6" s="31">
        <v>5.9</v>
      </c>
      <c r="CA6" s="31">
        <v>23.4</v>
      </c>
      <c r="CB6" s="31">
        <v>19.600000000000001</v>
      </c>
      <c r="CC6" s="31">
        <v>24.5</v>
      </c>
      <c r="CD6" s="31">
        <v>14.3</v>
      </c>
      <c r="CE6" s="31">
        <v>3.2</v>
      </c>
      <c r="CF6" s="31">
        <v>2</v>
      </c>
      <c r="CG6" s="69">
        <v>6.1</v>
      </c>
      <c r="CH6" s="31">
        <v>0.2</v>
      </c>
      <c r="CI6" s="31">
        <v>0.3</v>
      </c>
      <c r="CJ6" s="31">
        <v>0.8</v>
      </c>
      <c r="CK6" s="31">
        <v>3.3</v>
      </c>
      <c r="CL6" s="31">
        <v>7.2</v>
      </c>
      <c r="CM6" s="31">
        <v>21.3</v>
      </c>
      <c r="CN6" s="31">
        <v>23.4</v>
      </c>
      <c r="CO6" s="31">
        <v>26.8</v>
      </c>
      <c r="CP6" s="31">
        <v>14</v>
      </c>
      <c r="CQ6" s="31">
        <v>2</v>
      </c>
      <c r="CR6" s="31">
        <v>0.7</v>
      </c>
      <c r="CS6" s="69">
        <v>6.1</v>
      </c>
      <c r="CT6" s="31">
        <v>0</v>
      </c>
      <c r="CU6" s="31">
        <v>0.1</v>
      </c>
      <c r="CV6" s="31">
        <v>1.3</v>
      </c>
      <c r="CW6" s="31">
        <v>2</v>
      </c>
      <c r="CX6" s="31">
        <v>4.3</v>
      </c>
      <c r="CY6" s="31">
        <v>13.3</v>
      </c>
      <c r="CZ6" s="31">
        <v>21.7</v>
      </c>
      <c r="DA6" s="31">
        <v>34</v>
      </c>
      <c r="DB6" s="31">
        <v>19.399999999999999</v>
      </c>
      <c r="DC6" s="31">
        <v>3.8</v>
      </c>
      <c r="DD6" s="31">
        <v>0.1</v>
      </c>
      <c r="DE6" s="69">
        <v>6.5</v>
      </c>
      <c r="DF6" s="31">
        <v>0</v>
      </c>
      <c r="DG6" s="31">
        <v>0.2</v>
      </c>
      <c r="DH6" s="31">
        <v>0.4</v>
      </c>
      <c r="DI6" s="31">
        <v>2.2999999999999998</v>
      </c>
      <c r="DJ6" s="31">
        <v>3.6</v>
      </c>
      <c r="DK6" s="31">
        <v>14.4</v>
      </c>
      <c r="DL6" s="31">
        <v>21.5</v>
      </c>
      <c r="DM6" s="31">
        <v>29.7</v>
      </c>
      <c r="DN6" s="31">
        <v>23.6</v>
      </c>
      <c r="DO6" s="31">
        <v>3.4</v>
      </c>
      <c r="DP6" s="31">
        <v>0.9</v>
      </c>
      <c r="DQ6" s="69">
        <v>6.6</v>
      </c>
      <c r="DR6" s="31">
        <v>0.1</v>
      </c>
      <c r="DS6" s="31">
        <v>0.1</v>
      </c>
      <c r="DT6" s="31">
        <v>0.1</v>
      </c>
      <c r="DU6" s="31">
        <v>1.3</v>
      </c>
      <c r="DV6" s="31">
        <v>6.6</v>
      </c>
      <c r="DW6" s="31">
        <v>15.5</v>
      </c>
      <c r="DX6" s="31">
        <v>22</v>
      </c>
      <c r="DY6" s="31">
        <v>32.6</v>
      </c>
      <c r="DZ6" s="31">
        <v>19.5</v>
      </c>
      <c r="EA6" s="31">
        <v>2.1</v>
      </c>
      <c r="EB6" s="31">
        <v>0.2</v>
      </c>
      <c r="EC6" s="69">
        <v>6.5</v>
      </c>
      <c r="ED6" s="32" t="s">
        <v>362</v>
      </c>
      <c r="EE6" s="31">
        <v>0.4</v>
      </c>
      <c r="EF6" s="31">
        <v>0.4</v>
      </c>
      <c r="EG6" s="31">
        <v>1</v>
      </c>
      <c r="EH6" s="31">
        <v>3.8</v>
      </c>
      <c r="EI6" s="31">
        <v>12.3</v>
      </c>
      <c r="EJ6" s="31">
        <v>20.6</v>
      </c>
      <c r="EK6" s="31">
        <v>36.1</v>
      </c>
      <c r="EL6" s="31">
        <v>21</v>
      </c>
      <c r="EM6" s="31">
        <v>4.2</v>
      </c>
      <c r="EN6" s="31">
        <v>0.2</v>
      </c>
      <c r="EO6" s="69">
        <v>6.6</v>
      </c>
    </row>
    <row r="7" spans="1:145" x14ac:dyDescent="0.25">
      <c r="A7" s="58" t="s">
        <v>944</v>
      </c>
    </row>
    <row r="9" spans="1:145" x14ac:dyDescent="0.25">
      <c r="A9" s="58" t="s">
        <v>779</v>
      </c>
    </row>
  </sheetData>
  <mergeCells count="13">
    <mergeCell ref="A2:A3"/>
    <mergeCell ref="B2:M2"/>
    <mergeCell ref="N2:Y2"/>
    <mergeCell ref="Z2:AK2"/>
    <mergeCell ref="CT2:DE2"/>
    <mergeCell ref="DF2:DQ2"/>
    <mergeCell ref="DR2:EC2"/>
    <mergeCell ref="ED2:EO2"/>
    <mergeCell ref="AL2:AW2"/>
    <mergeCell ref="AX2:BI2"/>
    <mergeCell ref="BJ2:BU2"/>
    <mergeCell ref="BV2:CG2"/>
    <mergeCell ref="CH2:CS2"/>
  </mergeCells>
  <phoneticPr fontId="2" type="noConversion"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/>
  <dimension ref="A1:K10"/>
  <sheetViews>
    <sheetView zoomScaleNormal="100" workbookViewId="0">
      <selection activeCell="A7" sqref="A7:A9"/>
    </sheetView>
  </sheetViews>
  <sheetFormatPr defaultColWidth="24" defaultRowHeight="13.5" x14ac:dyDescent="0.2"/>
  <cols>
    <col min="1" max="16384" width="24" style="29"/>
  </cols>
  <sheetData>
    <row r="1" spans="1:11" x14ac:dyDescent="0.25">
      <c r="A1" s="58" t="s">
        <v>945</v>
      </c>
    </row>
    <row r="2" spans="1:11" ht="20.100000000000001" customHeight="1" x14ac:dyDescent="0.25">
      <c r="A2" s="145" t="s">
        <v>457</v>
      </c>
      <c r="B2" s="140" t="s">
        <v>258</v>
      </c>
      <c r="C2" s="140" t="s">
        <v>258</v>
      </c>
      <c r="D2" s="140" t="s">
        <v>258</v>
      </c>
      <c r="E2" s="140" t="s">
        <v>258</v>
      </c>
      <c r="F2" s="140" t="s">
        <v>258</v>
      </c>
      <c r="G2" s="140" t="s">
        <v>260</v>
      </c>
      <c r="H2" s="140" t="s">
        <v>260</v>
      </c>
      <c r="I2" s="140" t="s">
        <v>260</v>
      </c>
      <c r="J2" s="140" t="s">
        <v>260</v>
      </c>
      <c r="K2" s="140" t="s">
        <v>260</v>
      </c>
    </row>
    <row r="3" spans="1:11" ht="20.100000000000001" customHeight="1" x14ac:dyDescent="0.25">
      <c r="A3" s="140" t="s">
        <v>347</v>
      </c>
      <c r="B3" s="64" t="s">
        <v>623</v>
      </c>
      <c r="C3" s="64" t="s">
        <v>622</v>
      </c>
      <c r="D3" s="64" t="s">
        <v>621</v>
      </c>
      <c r="E3" s="64" t="s">
        <v>620</v>
      </c>
      <c r="F3" s="64" t="s">
        <v>619</v>
      </c>
      <c r="G3" s="64" t="s">
        <v>623</v>
      </c>
      <c r="H3" s="64" t="s">
        <v>622</v>
      </c>
      <c r="I3" s="64" t="s">
        <v>621</v>
      </c>
      <c r="J3" s="64" t="s">
        <v>620</v>
      </c>
      <c r="K3" s="64" t="s">
        <v>619</v>
      </c>
    </row>
    <row r="4" spans="1:11" ht="20.100000000000001" customHeight="1" x14ac:dyDescent="0.25">
      <c r="A4" s="64" t="s">
        <v>388</v>
      </c>
      <c r="B4" s="69">
        <v>4.7</v>
      </c>
      <c r="C4" s="69">
        <v>26.5</v>
      </c>
      <c r="D4" s="69">
        <v>56.5</v>
      </c>
      <c r="E4" s="69">
        <v>11.6</v>
      </c>
      <c r="F4" s="69">
        <v>0.7</v>
      </c>
      <c r="G4" s="69">
        <v>6.1</v>
      </c>
      <c r="H4" s="69">
        <v>30.9</v>
      </c>
      <c r="I4" s="69">
        <v>52.9</v>
      </c>
      <c r="J4" s="69">
        <v>9.5</v>
      </c>
      <c r="K4" s="69">
        <v>0.6</v>
      </c>
    </row>
    <row r="5" spans="1:11" ht="20.100000000000001" customHeight="1" x14ac:dyDescent="0.25">
      <c r="A5" s="64" t="s">
        <v>345</v>
      </c>
      <c r="B5" s="69">
        <v>3.4</v>
      </c>
      <c r="C5" s="69">
        <v>22.2</v>
      </c>
      <c r="D5" s="69">
        <v>58.1</v>
      </c>
      <c r="E5" s="69">
        <v>14.9</v>
      </c>
      <c r="F5" s="69">
        <v>1.3</v>
      </c>
      <c r="G5" s="69">
        <v>4.8</v>
      </c>
      <c r="H5" s="69">
        <v>26</v>
      </c>
      <c r="I5" s="69">
        <v>56.7</v>
      </c>
      <c r="J5" s="69">
        <v>11.6</v>
      </c>
      <c r="K5" s="69">
        <v>0.8</v>
      </c>
    </row>
    <row r="6" spans="1:11" ht="20.100000000000001" customHeight="1" x14ac:dyDescent="0.25">
      <c r="A6" s="64" t="s">
        <v>344</v>
      </c>
      <c r="B6" s="69">
        <v>5.2</v>
      </c>
      <c r="C6" s="69">
        <v>27.3</v>
      </c>
      <c r="D6" s="69">
        <v>55.7</v>
      </c>
      <c r="E6" s="69">
        <v>11.4</v>
      </c>
      <c r="F6" s="69">
        <v>0.5</v>
      </c>
      <c r="G6" s="69">
        <v>6.9</v>
      </c>
      <c r="H6" s="69">
        <v>31</v>
      </c>
      <c r="I6" s="69">
        <v>51.6</v>
      </c>
      <c r="J6" s="69">
        <v>10.199999999999999</v>
      </c>
      <c r="K6" s="69">
        <v>0.3</v>
      </c>
    </row>
    <row r="7" spans="1:11" ht="20.100000000000001" customHeight="1" x14ac:dyDescent="0.25">
      <c r="A7" s="64" t="s">
        <v>343</v>
      </c>
      <c r="B7" s="69">
        <v>5.6</v>
      </c>
      <c r="C7" s="69">
        <v>30.6</v>
      </c>
      <c r="D7" s="69">
        <v>55.6</v>
      </c>
      <c r="E7" s="69">
        <v>8</v>
      </c>
      <c r="F7" s="69">
        <v>0.2</v>
      </c>
      <c r="G7" s="69">
        <v>6.6</v>
      </c>
      <c r="H7" s="69">
        <v>35.5</v>
      </c>
      <c r="I7" s="69">
        <v>50.5</v>
      </c>
      <c r="J7" s="69">
        <v>6.8</v>
      </c>
      <c r="K7" s="69">
        <v>0.5</v>
      </c>
    </row>
    <row r="8" spans="1:11" x14ac:dyDescent="0.25">
      <c r="A8" s="58" t="s">
        <v>844</v>
      </c>
    </row>
    <row r="10" spans="1:11" x14ac:dyDescent="0.25">
      <c r="A10" s="58" t="s">
        <v>779</v>
      </c>
    </row>
  </sheetData>
  <mergeCells count="3">
    <mergeCell ref="A2:A3"/>
    <mergeCell ref="B2:F2"/>
    <mergeCell ref="G2:K2"/>
  </mergeCells>
  <phoneticPr fontId="2" type="noConversion"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/>
  <dimension ref="A1:BI9"/>
  <sheetViews>
    <sheetView zoomScaleNormal="100" workbookViewId="0">
      <selection activeCell="A7" sqref="A7:A9"/>
    </sheetView>
  </sheetViews>
  <sheetFormatPr defaultColWidth="24" defaultRowHeight="13.5" x14ac:dyDescent="0.2"/>
  <cols>
    <col min="1" max="16384" width="24" style="29"/>
  </cols>
  <sheetData>
    <row r="1" spans="1:61" x14ac:dyDescent="0.25">
      <c r="A1" s="58" t="s">
        <v>946</v>
      </c>
    </row>
    <row r="2" spans="1:61" ht="20.100000000000001" customHeight="1" x14ac:dyDescent="0.25">
      <c r="A2" s="137" t="s">
        <v>457</v>
      </c>
      <c r="B2" s="140" t="s">
        <v>249</v>
      </c>
      <c r="C2" s="140" t="s">
        <v>249</v>
      </c>
      <c r="D2" s="140" t="s">
        <v>249</v>
      </c>
      <c r="E2" s="140" t="s">
        <v>249</v>
      </c>
      <c r="F2" s="140" t="s">
        <v>249</v>
      </c>
      <c r="G2" s="140" t="s">
        <v>250</v>
      </c>
      <c r="H2" s="140" t="s">
        <v>250</v>
      </c>
      <c r="I2" s="140" t="s">
        <v>250</v>
      </c>
      <c r="J2" s="140" t="s">
        <v>250</v>
      </c>
      <c r="K2" s="140" t="s">
        <v>250</v>
      </c>
      <c r="L2" s="140" t="s">
        <v>251</v>
      </c>
      <c r="M2" s="140" t="s">
        <v>251</v>
      </c>
      <c r="N2" s="140" t="s">
        <v>251</v>
      </c>
      <c r="O2" s="140" t="s">
        <v>251</v>
      </c>
      <c r="P2" s="140" t="s">
        <v>251</v>
      </c>
      <c r="Q2" s="140" t="s">
        <v>252</v>
      </c>
      <c r="R2" s="140" t="s">
        <v>252</v>
      </c>
      <c r="S2" s="140" t="s">
        <v>252</v>
      </c>
      <c r="T2" s="140" t="s">
        <v>252</v>
      </c>
      <c r="U2" s="140" t="s">
        <v>252</v>
      </c>
      <c r="V2" s="140" t="s">
        <v>253</v>
      </c>
      <c r="W2" s="140" t="s">
        <v>253</v>
      </c>
      <c r="X2" s="140" t="s">
        <v>253</v>
      </c>
      <c r="Y2" s="140" t="s">
        <v>253</v>
      </c>
      <c r="Z2" s="140" t="s">
        <v>253</v>
      </c>
      <c r="AA2" s="140" t="s">
        <v>254</v>
      </c>
      <c r="AB2" s="140" t="s">
        <v>254</v>
      </c>
      <c r="AC2" s="140" t="s">
        <v>254</v>
      </c>
      <c r="AD2" s="140" t="s">
        <v>254</v>
      </c>
      <c r="AE2" s="140" t="s">
        <v>254</v>
      </c>
      <c r="AF2" s="140" t="s">
        <v>255</v>
      </c>
      <c r="AG2" s="140" t="s">
        <v>255</v>
      </c>
      <c r="AH2" s="140" t="s">
        <v>255</v>
      </c>
      <c r="AI2" s="140" t="s">
        <v>255</v>
      </c>
      <c r="AJ2" s="140" t="s">
        <v>255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257</v>
      </c>
      <c r="AQ2" s="140" t="s">
        <v>257</v>
      </c>
      <c r="AR2" s="140" t="s">
        <v>257</v>
      </c>
      <c r="AS2" s="140" t="s">
        <v>257</v>
      </c>
      <c r="AT2" s="140" t="s">
        <v>257</v>
      </c>
      <c r="AU2" s="140" t="s">
        <v>258</v>
      </c>
      <c r="AV2" s="140" t="s">
        <v>258</v>
      </c>
      <c r="AW2" s="140" t="s">
        <v>258</v>
      </c>
      <c r="AX2" s="140" t="s">
        <v>258</v>
      </c>
      <c r="AY2" s="140" t="s">
        <v>258</v>
      </c>
      <c r="AZ2" s="140" t="s">
        <v>259</v>
      </c>
      <c r="BA2" s="140" t="s">
        <v>259</v>
      </c>
      <c r="BB2" s="140" t="s">
        <v>259</v>
      </c>
      <c r="BC2" s="140" t="s">
        <v>259</v>
      </c>
      <c r="BD2" s="140" t="s">
        <v>259</v>
      </c>
      <c r="BE2" s="140" t="s">
        <v>260</v>
      </c>
      <c r="BF2" s="140" t="s">
        <v>260</v>
      </c>
      <c r="BG2" s="140" t="s">
        <v>260</v>
      </c>
      <c r="BH2" s="140" t="s">
        <v>260</v>
      </c>
      <c r="BI2" s="140" t="s">
        <v>260</v>
      </c>
    </row>
    <row r="3" spans="1:61" ht="20.100000000000001" customHeight="1" x14ac:dyDescent="0.25">
      <c r="A3" s="138" t="s">
        <v>347</v>
      </c>
      <c r="B3" s="30" t="s">
        <v>638</v>
      </c>
      <c r="C3" s="30" t="s">
        <v>637</v>
      </c>
      <c r="D3" s="30" t="s">
        <v>636</v>
      </c>
      <c r="E3" s="30" t="s">
        <v>635</v>
      </c>
      <c r="F3" s="30" t="s">
        <v>466</v>
      </c>
      <c r="G3" s="30" t="s">
        <v>638</v>
      </c>
      <c r="H3" s="30" t="s">
        <v>637</v>
      </c>
      <c r="I3" s="30" t="s">
        <v>636</v>
      </c>
      <c r="J3" s="30" t="s">
        <v>635</v>
      </c>
      <c r="K3" s="30" t="s">
        <v>466</v>
      </c>
      <c r="L3" s="30" t="s">
        <v>638</v>
      </c>
      <c r="M3" s="30" t="s">
        <v>637</v>
      </c>
      <c r="N3" s="30" t="s">
        <v>636</v>
      </c>
      <c r="O3" s="30" t="s">
        <v>635</v>
      </c>
      <c r="P3" s="30" t="s">
        <v>466</v>
      </c>
      <c r="Q3" s="30" t="s">
        <v>638</v>
      </c>
      <c r="R3" s="30" t="s">
        <v>637</v>
      </c>
      <c r="S3" s="30" t="s">
        <v>636</v>
      </c>
      <c r="T3" s="30" t="s">
        <v>635</v>
      </c>
      <c r="U3" s="30" t="s">
        <v>466</v>
      </c>
      <c r="V3" s="30" t="s">
        <v>638</v>
      </c>
      <c r="W3" s="30" t="s">
        <v>637</v>
      </c>
      <c r="X3" s="30" t="s">
        <v>636</v>
      </c>
      <c r="Y3" s="30" t="s">
        <v>635</v>
      </c>
      <c r="Z3" s="30" t="s">
        <v>466</v>
      </c>
      <c r="AA3" s="30" t="s">
        <v>638</v>
      </c>
      <c r="AB3" s="30" t="s">
        <v>637</v>
      </c>
      <c r="AC3" s="30" t="s">
        <v>636</v>
      </c>
      <c r="AD3" s="30" t="s">
        <v>635</v>
      </c>
      <c r="AE3" s="30" t="s">
        <v>466</v>
      </c>
      <c r="AF3" s="30" t="s">
        <v>638</v>
      </c>
      <c r="AG3" s="30" t="s">
        <v>637</v>
      </c>
      <c r="AH3" s="30" t="s">
        <v>636</v>
      </c>
      <c r="AI3" s="30" t="s">
        <v>635</v>
      </c>
      <c r="AJ3" s="30" t="s">
        <v>466</v>
      </c>
      <c r="AK3" s="30" t="s">
        <v>638</v>
      </c>
      <c r="AL3" s="30" t="s">
        <v>637</v>
      </c>
      <c r="AM3" s="30" t="s">
        <v>636</v>
      </c>
      <c r="AN3" s="30" t="s">
        <v>635</v>
      </c>
      <c r="AO3" s="30" t="s">
        <v>466</v>
      </c>
      <c r="AP3" s="30" t="s">
        <v>638</v>
      </c>
      <c r="AQ3" s="30" t="s">
        <v>637</v>
      </c>
      <c r="AR3" s="30" t="s">
        <v>636</v>
      </c>
      <c r="AS3" s="30" t="s">
        <v>635</v>
      </c>
      <c r="AT3" s="30" t="s">
        <v>466</v>
      </c>
      <c r="AU3" s="30" t="s">
        <v>638</v>
      </c>
      <c r="AV3" s="30" t="s">
        <v>637</v>
      </c>
      <c r="AW3" s="30" t="s">
        <v>636</v>
      </c>
      <c r="AX3" s="30" t="s">
        <v>635</v>
      </c>
      <c r="AY3" s="30" t="s">
        <v>466</v>
      </c>
      <c r="AZ3" s="30" t="s">
        <v>638</v>
      </c>
      <c r="BA3" s="30" t="s">
        <v>637</v>
      </c>
      <c r="BB3" s="30" t="s">
        <v>636</v>
      </c>
      <c r="BC3" s="30" t="s">
        <v>635</v>
      </c>
      <c r="BD3" s="30" t="s">
        <v>466</v>
      </c>
      <c r="BE3" s="30" t="s">
        <v>638</v>
      </c>
      <c r="BF3" s="30" t="s">
        <v>637</v>
      </c>
      <c r="BG3" s="30" t="s">
        <v>636</v>
      </c>
      <c r="BH3" s="30" t="s">
        <v>635</v>
      </c>
      <c r="BI3" s="30" t="s">
        <v>466</v>
      </c>
    </row>
    <row r="4" spans="1:61" ht="20.100000000000001" customHeight="1" x14ac:dyDescent="0.25">
      <c r="A4" s="64" t="s">
        <v>388</v>
      </c>
      <c r="B4" s="31">
        <v>4.7</v>
      </c>
      <c r="C4" s="31">
        <v>34.5</v>
      </c>
      <c r="D4" s="31">
        <v>54.6</v>
      </c>
      <c r="E4" s="31">
        <v>6.2</v>
      </c>
      <c r="F4" s="69">
        <v>2.6</v>
      </c>
      <c r="G4" s="31">
        <v>4.9000000000000004</v>
      </c>
      <c r="H4" s="31">
        <v>31.8</v>
      </c>
      <c r="I4" s="31">
        <v>56.4</v>
      </c>
      <c r="J4" s="31">
        <v>7</v>
      </c>
      <c r="K4" s="69">
        <v>2.7</v>
      </c>
      <c r="L4" s="31">
        <v>6.1</v>
      </c>
      <c r="M4" s="31">
        <v>36.1</v>
      </c>
      <c r="N4" s="31">
        <v>50.9</v>
      </c>
      <c r="O4" s="31">
        <v>6.9</v>
      </c>
      <c r="P4" s="69">
        <v>2.6</v>
      </c>
      <c r="Q4" s="31">
        <v>6.3</v>
      </c>
      <c r="R4" s="31">
        <v>34.6</v>
      </c>
      <c r="S4" s="31">
        <v>52.9</v>
      </c>
      <c r="T4" s="31">
        <v>6.1</v>
      </c>
      <c r="U4" s="69">
        <v>2.6</v>
      </c>
      <c r="V4" s="31">
        <v>3.9</v>
      </c>
      <c r="W4" s="31">
        <v>36.200000000000003</v>
      </c>
      <c r="X4" s="31">
        <v>55.7</v>
      </c>
      <c r="Y4" s="31">
        <v>4.0999999999999996</v>
      </c>
      <c r="Z4" s="69">
        <v>2.6</v>
      </c>
      <c r="AA4" s="31">
        <v>3</v>
      </c>
      <c r="AB4" s="31">
        <v>31.3</v>
      </c>
      <c r="AC4" s="31">
        <v>59.5</v>
      </c>
      <c r="AD4" s="31">
        <v>6.2</v>
      </c>
      <c r="AE4" s="69">
        <v>2.7</v>
      </c>
      <c r="AF4" s="31">
        <v>4.4000000000000004</v>
      </c>
      <c r="AG4" s="31">
        <v>32.4</v>
      </c>
      <c r="AH4" s="31">
        <v>57.2</v>
      </c>
      <c r="AI4" s="31">
        <v>6</v>
      </c>
      <c r="AJ4" s="69">
        <v>2.6</v>
      </c>
      <c r="AK4" s="31">
        <v>1.9</v>
      </c>
      <c r="AL4" s="31">
        <v>23</v>
      </c>
      <c r="AM4" s="31">
        <v>66</v>
      </c>
      <c r="AN4" s="31">
        <v>9.1999999999999993</v>
      </c>
      <c r="AO4" s="69">
        <v>2.8</v>
      </c>
      <c r="AP4" s="31">
        <v>1.6</v>
      </c>
      <c r="AQ4" s="31">
        <v>19.5</v>
      </c>
      <c r="AR4" s="31">
        <v>67.900000000000006</v>
      </c>
      <c r="AS4" s="31">
        <v>10.9</v>
      </c>
      <c r="AT4" s="69">
        <v>2.9</v>
      </c>
      <c r="AU4" s="31">
        <v>2</v>
      </c>
      <c r="AV4" s="31">
        <v>19.100000000000001</v>
      </c>
      <c r="AW4" s="31">
        <v>70.099999999999994</v>
      </c>
      <c r="AX4" s="31">
        <v>8.8000000000000007</v>
      </c>
      <c r="AY4" s="69">
        <v>2.9</v>
      </c>
      <c r="AZ4" s="31">
        <v>3.8</v>
      </c>
      <c r="BA4" s="31">
        <v>22.4</v>
      </c>
      <c r="BB4" s="31">
        <v>60.2</v>
      </c>
      <c r="BC4" s="31">
        <v>13.5</v>
      </c>
      <c r="BD4" s="69">
        <v>2.8</v>
      </c>
      <c r="BE4" s="31">
        <v>4.8</v>
      </c>
      <c r="BF4" s="31">
        <v>20</v>
      </c>
      <c r="BG4" s="31">
        <v>65.5</v>
      </c>
      <c r="BH4" s="31">
        <v>9.6999999999999993</v>
      </c>
      <c r="BI4" s="69">
        <v>2.8</v>
      </c>
    </row>
    <row r="5" spans="1:61" ht="20.100000000000001" customHeight="1" x14ac:dyDescent="0.25">
      <c r="A5" s="64" t="s">
        <v>465</v>
      </c>
      <c r="B5" s="31">
        <v>7.3</v>
      </c>
      <c r="C5" s="31">
        <v>34.799999999999997</v>
      </c>
      <c r="D5" s="31">
        <v>50.4</v>
      </c>
      <c r="E5" s="31">
        <v>7.5</v>
      </c>
      <c r="F5" s="69">
        <v>2.6</v>
      </c>
      <c r="G5" s="31">
        <v>5.6</v>
      </c>
      <c r="H5" s="31">
        <v>31.8</v>
      </c>
      <c r="I5" s="31">
        <v>55</v>
      </c>
      <c r="J5" s="31">
        <v>7.6</v>
      </c>
      <c r="K5" s="69">
        <v>2.6</v>
      </c>
      <c r="L5" s="31">
        <v>8</v>
      </c>
      <c r="M5" s="31">
        <v>34.6</v>
      </c>
      <c r="N5" s="31">
        <v>50.2</v>
      </c>
      <c r="O5" s="31">
        <v>7.2</v>
      </c>
      <c r="P5" s="69">
        <v>2.6</v>
      </c>
      <c r="Q5" s="31">
        <v>8.6</v>
      </c>
      <c r="R5" s="31">
        <v>35.9</v>
      </c>
      <c r="S5" s="31">
        <v>50.1</v>
      </c>
      <c r="T5" s="31">
        <v>5.4</v>
      </c>
      <c r="U5" s="69">
        <v>2.5</v>
      </c>
      <c r="V5" s="31">
        <v>4.8</v>
      </c>
      <c r="W5" s="31">
        <v>37.700000000000003</v>
      </c>
      <c r="X5" s="31">
        <v>53.2</v>
      </c>
      <c r="Y5" s="31">
        <v>4.4000000000000004</v>
      </c>
      <c r="Z5" s="69">
        <v>2.6</v>
      </c>
      <c r="AA5" s="31">
        <v>2.8</v>
      </c>
      <c r="AB5" s="31">
        <v>35.700000000000003</v>
      </c>
      <c r="AC5" s="31">
        <v>56.4</v>
      </c>
      <c r="AD5" s="31">
        <v>5.2</v>
      </c>
      <c r="AE5" s="69">
        <v>2.6</v>
      </c>
      <c r="AF5" s="31">
        <v>5</v>
      </c>
      <c r="AG5" s="31">
        <v>32.1</v>
      </c>
      <c r="AH5" s="31">
        <v>57</v>
      </c>
      <c r="AI5" s="31">
        <v>5.9</v>
      </c>
      <c r="AJ5" s="69">
        <v>2.6</v>
      </c>
      <c r="AK5" s="31">
        <v>1.9</v>
      </c>
      <c r="AL5" s="31">
        <v>24.9</v>
      </c>
      <c r="AM5" s="31">
        <v>62.8</v>
      </c>
      <c r="AN5" s="31">
        <v>10.4</v>
      </c>
      <c r="AO5" s="69">
        <v>2.8</v>
      </c>
      <c r="AP5" s="31">
        <v>1.8</v>
      </c>
      <c r="AQ5" s="31">
        <v>18.7</v>
      </c>
      <c r="AR5" s="31">
        <v>66.599999999999994</v>
      </c>
      <c r="AS5" s="31">
        <v>12.9</v>
      </c>
      <c r="AT5" s="69">
        <v>2.9</v>
      </c>
      <c r="AU5" s="31">
        <v>2.8</v>
      </c>
      <c r="AV5" s="31">
        <v>23.7</v>
      </c>
      <c r="AW5" s="31">
        <v>65.599999999999994</v>
      </c>
      <c r="AX5" s="31">
        <v>7.8</v>
      </c>
      <c r="AY5" s="69">
        <v>2.8</v>
      </c>
      <c r="AZ5" s="31">
        <v>4.7</v>
      </c>
      <c r="BA5" s="31">
        <v>23.6</v>
      </c>
      <c r="BB5" s="31">
        <v>58.3</v>
      </c>
      <c r="BC5" s="31">
        <v>13.4</v>
      </c>
      <c r="BD5" s="69">
        <v>2.8</v>
      </c>
      <c r="BE5" s="31">
        <v>3.3</v>
      </c>
      <c r="BF5" s="31">
        <v>20.3</v>
      </c>
      <c r="BG5" s="31">
        <v>67</v>
      </c>
      <c r="BH5" s="31">
        <v>9.5</v>
      </c>
      <c r="BI5" s="69">
        <v>2.8</v>
      </c>
    </row>
    <row r="6" spans="1:61" ht="20.100000000000001" customHeight="1" x14ac:dyDescent="0.25">
      <c r="A6" s="64" t="s">
        <v>464</v>
      </c>
      <c r="B6" s="31">
        <v>5.3</v>
      </c>
      <c r="C6" s="31">
        <v>38.6</v>
      </c>
      <c r="D6" s="31">
        <v>50.3</v>
      </c>
      <c r="E6" s="31">
        <v>5.8</v>
      </c>
      <c r="F6" s="69">
        <v>2.6</v>
      </c>
      <c r="G6" s="31">
        <v>6</v>
      </c>
      <c r="H6" s="31">
        <v>35.299999999999997</v>
      </c>
      <c r="I6" s="31">
        <v>52.6</v>
      </c>
      <c r="J6" s="31">
        <v>6.1</v>
      </c>
      <c r="K6" s="69">
        <v>2.6</v>
      </c>
      <c r="L6" s="31">
        <v>7.7</v>
      </c>
      <c r="M6" s="31">
        <v>36.9</v>
      </c>
      <c r="N6" s="31">
        <v>50.1</v>
      </c>
      <c r="O6" s="31">
        <v>5.3</v>
      </c>
      <c r="P6" s="69">
        <v>2.5</v>
      </c>
      <c r="Q6" s="31">
        <v>7.7</v>
      </c>
      <c r="R6" s="31">
        <v>38.4</v>
      </c>
      <c r="S6" s="31">
        <v>48.2</v>
      </c>
      <c r="T6" s="31">
        <v>5.7</v>
      </c>
      <c r="U6" s="69">
        <v>2.5</v>
      </c>
      <c r="V6" s="31">
        <v>3.4</v>
      </c>
      <c r="W6" s="31">
        <v>37.700000000000003</v>
      </c>
      <c r="X6" s="31">
        <v>55</v>
      </c>
      <c r="Y6" s="31">
        <v>3.9</v>
      </c>
      <c r="Z6" s="69">
        <v>2.6</v>
      </c>
      <c r="AA6" s="31">
        <v>3.4</v>
      </c>
      <c r="AB6" s="31">
        <v>31.9</v>
      </c>
      <c r="AC6" s="31">
        <v>58.9</v>
      </c>
      <c r="AD6" s="31">
        <v>5.7</v>
      </c>
      <c r="AE6" s="69">
        <v>2.7</v>
      </c>
      <c r="AF6" s="31">
        <v>5.3</v>
      </c>
      <c r="AG6" s="31">
        <v>31.7</v>
      </c>
      <c r="AH6" s="31">
        <v>58.1</v>
      </c>
      <c r="AI6" s="31">
        <v>5</v>
      </c>
      <c r="AJ6" s="69">
        <v>2.6</v>
      </c>
      <c r="AK6" s="31">
        <v>1.9</v>
      </c>
      <c r="AL6" s="31">
        <v>25.3</v>
      </c>
      <c r="AM6" s="31">
        <v>64.8</v>
      </c>
      <c r="AN6" s="31">
        <v>8</v>
      </c>
      <c r="AO6" s="69">
        <v>2.8</v>
      </c>
      <c r="AP6" s="31">
        <v>2.2999999999999998</v>
      </c>
      <c r="AQ6" s="31">
        <v>21.2</v>
      </c>
      <c r="AR6" s="31">
        <v>66.099999999999994</v>
      </c>
      <c r="AS6" s="31">
        <v>10.4</v>
      </c>
      <c r="AT6" s="69">
        <v>2.8</v>
      </c>
      <c r="AU6" s="31">
        <v>2.4</v>
      </c>
      <c r="AV6" s="31">
        <v>22.6</v>
      </c>
      <c r="AW6" s="31">
        <v>67.5</v>
      </c>
      <c r="AX6" s="31">
        <v>7.5</v>
      </c>
      <c r="AY6" s="69">
        <v>2.8</v>
      </c>
      <c r="AZ6" s="31">
        <v>4.5</v>
      </c>
      <c r="BA6" s="31">
        <v>26.9</v>
      </c>
      <c r="BB6" s="31">
        <v>58.2</v>
      </c>
      <c r="BC6" s="31">
        <v>10.4</v>
      </c>
      <c r="BD6" s="69">
        <v>2.7</v>
      </c>
      <c r="BE6" s="31">
        <v>4.0999999999999996</v>
      </c>
      <c r="BF6" s="31">
        <v>18.899999999999999</v>
      </c>
      <c r="BG6" s="31">
        <v>68.3</v>
      </c>
      <c r="BH6" s="31">
        <v>8.6999999999999993</v>
      </c>
      <c r="BI6" s="69">
        <v>2.8</v>
      </c>
    </row>
    <row r="7" spans="1:61" x14ac:dyDescent="0.25">
      <c r="A7" s="58" t="s">
        <v>944</v>
      </c>
    </row>
    <row r="9" spans="1:61" x14ac:dyDescent="0.25">
      <c r="A9" s="58" t="s">
        <v>779</v>
      </c>
    </row>
  </sheetData>
  <mergeCells count="13">
    <mergeCell ref="AP2:AT2"/>
    <mergeCell ref="AU2:AY2"/>
    <mergeCell ref="AZ2:BD2"/>
    <mergeCell ref="BE2:BI2"/>
    <mergeCell ref="A2:A3"/>
    <mergeCell ref="B2:F2"/>
    <mergeCell ref="G2:K2"/>
    <mergeCell ref="L2:P2"/>
    <mergeCell ref="Q2:U2"/>
    <mergeCell ref="V2:Z2"/>
    <mergeCell ref="AA2:AE2"/>
    <mergeCell ref="AF2:AJ2"/>
    <mergeCell ref="AK2:AO2"/>
  </mergeCells>
  <phoneticPr fontId="2" type="noConversion"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/>
  <dimension ref="A1:BI9"/>
  <sheetViews>
    <sheetView zoomScaleNormal="100" workbookViewId="0">
      <selection activeCell="A7" sqref="A7:A9"/>
    </sheetView>
  </sheetViews>
  <sheetFormatPr defaultColWidth="24" defaultRowHeight="13.5" x14ac:dyDescent="0.2"/>
  <cols>
    <col min="1" max="16384" width="24" style="29"/>
  </cols>
  <sheetData>
    <row r="1" spans="1:61" x14ac:dyDescent="0.25">
      <c r="A1" s="58" t="s">
        <v>947</v>
      </c>
    </row>
    <row r="2" spans="1:61" ht="20.100000000000001" customHeight="1" x14ac:dyDescent="0.25">
      <c r="A2" s="137" t="s">
        <v>457</v>
      </c>
      <c r="B2" s="140" t="s">
        <v>249</v>
      </c>
      <c r="C2" s="140" t="s">
        <v>249</v>
      </c>
      <c r="D2" s="140" t="s">
        <v>249</v>
      </c>
      <c r="E2" s="140" t="s">
        <v>249</v>
      </c>
      <c r="F2" s="140" t="s">
        <v>249</v>
      </c>
      <c r="G2" s="140" t="s">
        <v>250</v>
      </c>
      <c r="H2" s="140" t="s">
        <v>250</v>
      </c>
      <c r="I2" s="140" t="s">
        <v>250</v>
      </c>
      <c r="J2" s="140" t="s">
        <v>250</v>
      </c>
      <c r="K2" s="140" t="s">
        <v>250</v>
      </c>
      <c r="L2" s="140" t="s">
        <v>251</v>
      </c>
      <c r="M2" s="140" t="s">
        <v>251</v>
      </c>
      <c r="N2" s="140" t="s">
        <v>251</v>
      </c>
      <c r="O2" s="140" t="s">
        <v>251</v>
      </c>
      <c r="P2" s="140" t="s">
        <v>251</v>
      </c>
      <c r="Q2" s="140" t="s">
        <v>252</v>
      </c>
      <c r="R2" s="140" t="s">
        <v>252</v>
      </c>
      <c r="S2" s="140" t="s">
        <v>252</v>
      </c>
      <c r="T2" s="140" t="s">
        <v>252</v>
      </c>
      <c r="U2" s="140" t="s">
        <v>252</v>
      </c>
      <c r="V2" s="140" t="s">
        <v>253</v>
      </c>
      <c r="W2" s="140" t="s">
        <v>253</v>
      </c>
      <c r="X2" s="140" t="s">
        <v>253</v>
      </c>
      <c r="Y2" s="140" t="s">
        <v>253</v>
      </c>
      <c r="Z2" s="140" t="s">
        <v>253</v>
      </c>
      <c r="AA2" s="140" t="s">
        <v>254</v>
      </c>
      <c r="AB2" s="140" t="s">
        <v>254</v>
      </c>
      <c r="AC2" s="140" t="s">
        <v>254</v>
      </c>
      <c r="AD2" s="140" t="s">
        <v>254</v>
      </c>
      <c r="AE2" s="140" t="s">
        <v>254</v>
      </c>
      <c r="AF2" s="140" t="s">
        <v>255</v>
      </c>
      <c r="AG2" s="140" t="s">
        <v>255</v>
      </c>
      <c r="AH2" s="140" t="s">
        <v>255</v>
      </c>
      <c r="AI2" s="140" t="s">
        <v>255</v>
      </c>
      <c r="AJ2" s="140" t="s">
        <v>255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257</v>
      </c>
      <c r="AQ2" s="140" t="s">
        <v>257</v>
      </c>
      <c r="AR2" s="140" t="s">
        <v>257</v>
      </c>
      <c r="AS2" s="140" t="s">
        <v>257</v>
      </c>
      <c r="AT2" s="140" t="s">
        <v>257</v>
      </c>
      <c r="AU2" s="140" t="s">
        <v>258</v>
      </c>
      <c r="AV2" s="140" t="s">
        <v>258</v>
      </c>
      <c r="AW2" s="140" t="s">
        <v>258</v>
      </c>
      <c r="AX2" s="140" t="s">
        <v>258</v>
      </c>
      <c r="AY2" s="140" t="s">
        <v>258</v>
      </c>
      <c r="AZ2" s="140" t="s">
        <v>259</v>
      </c>
      <c r="BA2" s="140" t="s">
        <v>259</v>
      </c>
      <c r="BB2" s="140" t="s">
        <v>259</v>
      </c>
      <c r="BC2" s="140" t="s">
        <v>259</v>
      </c>
      <c r="BD2" s="140" t="s">
        <v>259</v>
      </c>
      <c r="BE2" s="140" t="s">
        <v>260</v>
      </c>
      <c r="BF2" s="140" t="s">
        <v>260</v>
      </c>
      <c r="BG2" s="140" t="s">
        <v>260</v>
      </c>
      <c r="BH2" s="140" t="s">
        <v>260</v>
      </c>
      <c r="BI2" s="140" t="s">
        <v>260</v>
      </c>
    </row>
    <row r="3" spans="1:61" ht="20.100000000000001" customHeight="1" x14ac:dyDescent="0.25">
      <c r="A3" s="138" t="s">
        <v>347</v>
      </c>
      <c r="B3" s="30" t="s">
        <v>638</v>
      </c>
      <c r="C3" s="30" t="s">
        <v>637</v>
      </c>
      <c r="D3" s="30" t="s">
        <v>636</v>
      </c>
      <c r="E3" s="30" t="s">
        <v>635</v>
      </c>
      <c r="F3" s="30" t="s">
        <v>466</v>
      </c>
      <c r="G3" s="30" t="s">
        <v>638</v>
      </c>
      <c r="H3" s="30" t="s">
        <v>637</v>
      </c>
      <c r="I3" s="30" t="s">
        <v>636</v>
      </c>
      <c r="J3" s="30" t="s">
        <v>635</v>
      </c>
      <c r="K3" s="30" t="s">
        <v>466</v>
      </c>
      <c r="L3" s="30" t="s">
        <v>638</v>
      </c>
      <c r="M3" s="30" t="s">
        <v>637</v>
      </c>
      <c r="N3" s="30" t="s">
        <v>636</v>
      </c>
      <c r="O3" s="30" t="s">
        <v>635</v>
      </c>
      <c r="P3" s="30" t="s">
        <v>466</v>
      </c>
      <c r="Q3" s="30" t="s">
        <v>638</v>
      </c>
      <c r="R3" s="30" t="s">
        <v>637</v>
      </c>
      <c r="S3" s="30" t="s">
        <v>636</v>
      </c>
      <c r="T3" s="30" t="s">
        <v>635</v>
      </c>
      <c r="U3" s="30" t="s">
        <v>466</v>
      </c>
      <c r="V3" s="30" t="s">
        <v>638</v>
      </c>
      <c r="W3" s="30" t="s">
        <v>637</v>
      </c>
      <c r="X3" s="30" t="s">
        <v>636</v>
      </c>
      <c r="Y3" s="30" t="s">
        <v>635</v>
      </c>
      <c r="Z3" s="30" t="s">
        <v>466</v>
      </c>
      <c r="AA3" s="30" t="s">
        <v>638</v>
      </c>
      <c r="AB3" s="30" t="s">
        <v>637</v>
      </c>
      <c r="AC3" s="30" t="s">
        <v>636</v>
      </c>
      <c r="AD3" s="30" t="s">
        <v>635</v>
      </c>
      <c r="AE3" s="30" t="s">
        <v>466</v>
      </c>
      <c r="AF3" s="30" t="s">
        <v>638</v>
      </c>
      <c r="AG3" s="30" t="s">
        <v>637</v>
      </c>
      <c r="AH3" s="30" t="s">
        <v>636</v>
      </c>
      <c r="AI3" s="30" t="s">
        <v>635</v>
      </c>
      <c r="AJ3" s="30" t="s">
        <v>466</v>
      </c>
      <c r="AK3" s="30" t="s">
        <v>638</v>
      </c>
      <c r="AL3" s="30" t="s">
        <v>637</v>
      </c>
      <c r="AM3" s="30" t="s">
        <v>636</v>
      </c>
      <c r="AN3" s="30" t="s">
        <v>635</v>
      </c>
      <c r="AO3" s="30" t="s">
        <v>466</v>
      </c>
      <c r="AP3" s="30" t="s">
        <v>638</v>
      </c>
      <c r="AQ3" s="30" t="s">
        <v>637</v>
      </c>
      <c r="AR3" s="30" t="s">
        <v>636</v>
      </c>
      <c r="AS3" s="30" t="s">
        <v>635</v>
      </c>
      <c r="AT3" s="30" t="s">
        <v>466</v>
      </c>
      <c r="AU3" s="30" t="s">
        <v>638</v>
      </c>
      <c r="AV3" s="30" t="s">
        <v>637</v>
      </c>
      <c r="AW3" s="30" t="s">
        <v>636</v>
      </c>
      <c r="AX3" s="30" t="s">
        <v>635</v>
      </c>
      <c r="AY3" s="30" t="s">
        <v>466</v>
      </c>
      <c r="AZ3" s="30" t="s">
        <v>638</v>
      </c>
      <c r="BA3" s="30" t="s">
        <v>637</v>
      </c>
      <c r="BB3" s="30" t="s">
        <v>636</v>
      </c>
      <c r="BC3" s="30" t="s">
        <v>635</v>
      </c>
      <c r="BD3" s="30" t="s">
        <v>466</v>
      </c>
      <c r="BE3" s="30" t="s">
        <v>638</v>
      </c>
      <c r="BF3" s="30" t="s">
        <v>637</v>
      </c>
      <c r="BG3" s="30" t="s">
        <v>636</v>
      </c>
      <c r="BH3" s="30" t="s">
        <v>635</v>
      </c>
      <c r="BI3" s="30" t="s">
        <v>466</v>
      </c>
    </row>
    <row r="4" spans="1:61" ht="20.100000000000001" customHeight="1" x14ac:dyDescent="0.25">
      <c r="A4" s="64" t="s">
        <v>388</v>
      </c>
      <c r="B4" s="31">
        <v>12.2</v>
      </c>
      <c r="C4" s="31">
        <v>49.5</v>
      </c>
      <c r="D4" s="31">
        <v>34.799999999999997</v>
      </c>
      <c r="E4" s="31">
        <v>3.6</v>
      </c>
      <c r="F4" s="69">
        <v>2.2999999999999998</v>
      </c>
      <c r="G4" s="31">
        <v>11.5</v>
      </c>
      <c r="H4" s="31">
        <v>49.5</v>
      </c>
      <c r="I4" s="31">
        <v>34.5</v>
      </c>
      <c r="J4" s="31">
        <v>4.5</v>
      </c>
      <c r="K4" s="69">
        <v>2.2999999999999998</v>
      </c>
      <c r="L4" s="31">
        <v>13</v>
      </c>
      <c r="M4" s="31">
        <v>51.6</v>
      </c>
      <c r="N4" s="31">
        <v>32.700000000000003</v>
      </c>
      <c r="O4" s="31">
        <v>2.7</v>
      </c>
      <c r="P4" s="69">
        <v>2.2999999999999998</v>
      </c>
      <c r="Q4" s="31">
        <v>15.4</v>
      </c>
      <c r="R4" s="31">
        <v>52.6</v>
      </c>
      <c r="S4" s="31">
        <v>27.2</v>
      </c>
      <c r="T4" s="31">
        <v>4.9000000000000004</v>
      </c>
      <c r="U4" s="69">
        <v>2.2000000000000002</v>
      </c>
      <c r="V4" s="31">
        <v>15.3</v>
      </c>
      <c r="W4" s="31">
        <v>55.4</v>
      </c>
      <c r="X4" s="31">
        <v>27.4</v>
      </c>
      <c r="Y4" s="31">
        <v>1.9</v>
      </c>
      <c r="Z4" s="69">
        <v>2.2000000000000002</v>
      </c>
      <c r="AA4" s="31">
        <v>12</v>
      </c>
      <c r="AB4" s="31">
        <v>53.6</v>
      </c>
      <c r="AC4" s="31">
        <v>30.8</v>
      </c>
      <c r="AD4" s="31">
        <v>3.6</v>
      </c>
      <c r="AE4" s="69">
        <v>2.2999999999999998</v>
      </c>
      <c r="AF4" s="31">
        <v>12.5</v>
      </c>
      <c r="AG4" s="31">
        <v>48.1</v>
      </c>
      <c r="AH4" s="31">
        <v>33.9</v>
      </c>
      <c r="AI4" s="31">
        <v>5.5</v>
      </c>
      <c r="AJ4" s="31">
        <v>2.2999999999999998</v>
      </c>
      <c r="AK4" s="31">
        <v>8.3000000000000007</v>
      </c>
      <c r="AL4" s="31">
        <v>44.1</v>
      </c>
      <c r="AM4" s="31">
        <v>40.9</v>
      </c>
      <c r="AN4" s="31">
        <v>6.7</v>
      </c>
      <c r="AO4" s="69">
        <v>2.5</v>
      </c>
      <c r="AP4" s="31">
        <v>8.5</v>
      </c>
      <c r="AQ4" s="31">
        <v>37.299999999999997</v>
      </c>
      <c r="AR4" s="31">
        <v>42.2</v>
      </c>
      <c r="AS4" s="31">
        <v>11.9</v>
      </c>
      <c r="AT4" s="69">
        <v>2.6</v>
      </c>
      <c r="AU4" s="31">
        <v>6.7</v>
      </c>
      <c r="AV4" s="31">
        <v>44.6</v>
      </c>
      <c r="AW4" s="31">
        <v>41.1</v>
      </c>
      <c r="AX4" s="31">
        <v>7.6</v>
      </c>
      <c r="AY4" s="69">
        <v>2.5</v>
      </c>
      <c r="AZ4" s="31">
        <v>9</v>
      </c>
      <c r="BA4" s="31">
        <v>40.700000000000003</v>
      </c>
      <c r="BB4" s="31">
        <v>39.9</v>
      </c>
      <c r="BC4" s="31">
        <v>10.4</v>
      </c>
      <c r="BD4" s="69">
        <v>2.5</v>
      </c>
      <c r="BE4" s="31">
        <v>7.3</v>
      </c>
      <c r="BF4" s="31">
        <v>39.700000000000003</v>
      </c>
      <c r="BG4" s="31">
        <v>41.7</v>
      </c>
      <c r="BH4" s="31">
        <v>11.3</v>
      </c>
      <c r="BI4" s="69">
        <v>2.6</v>
      </c>
    </row>
    <row r="5" spans="1:61" ht="20.100000000000001" customHeight="1" x14ac:dyDescent="0.25">
      <c r="A5" s="64" t="s">
        <v>465</v>
      </c>
      <c r="B5" s="31">
        <v>14.3</v>
      </c>
      <c r="C5" s="31">
        <v>52.3</v>
      </c>
      <c r="D5" s="31">
        <v>30.3</v>
      </c>
      <c r="E5" s="31">
        <v>3.1</v>
      </c>
      <c r="F5" s="69">
        <v>2.2000000000000002</v>
      </c>
      <c r="G5" s="31">
        <v>13.7</v>
      </c>
      <c r="H5" s="31">
        <v>48.4</v>
      </c>
      <c r="I5" s="31">
        <v>33.9</v>
      </c>
      <c r="J5" s="31">
        <v>4</v>
      </c>
      <c r="K5" s="69">
        <v>2.2999999999999998</v>
      </c>
      <c r="L5" s="31">
        <v>16.399999999999999</v>
      </c>
      <c r="M5" s="31">
        <v>48</v>
      </c>
      <c r="N5" s="31">
        <v>32.299999999999997</v>
      </c>
      <c r="O5" s="31">
        <v>3.3</v>
      </c>
      <c r="P5" s="69">
        <v>2.2000000000000002</v>
      </c>
      <c r="Q5" s="31">
        <v>19.399999999999999</v>
      </c>
      <c r="R5" s="31">
        <v>51.6</v>
      </c>
      <c r="S5" s="31">
        <v>22.9</v>
      </c>
      <c r="T5" s="31">
        <v>6</v>
      </c>
      <c r="U5" s="69">
        <v>2.2000000000000002</v>
      </c>
      <c r="V5" s="31">
        <v>20.7</v>
      </c>
      <c r="W5" s="31">
        <v>53.6</v>
      </c>
      <c r="X5" s="31">
        <v>24.4</v>
      </c>
      <c r="Y5" s="31">
        <v>1.2</v>
      </c>
      <c r="Z5" s="69">
        <v>2.1</v>
      </c>
      <c r="AA5" s="31">
        <v>14.6</v>
      </c>
      <c r="AB5" s="31">
        <v>53.3</v>
      </c>
      <c r="AC5" s="31">
        <v>29.9</v>
      </c>
      <c r="AD5" s="31">
        <v>2.2000000000000002</v>
      </c>
      <c r="AE5" s="69">
        <v>2.2000000000000002</v>
      </c>
      <c r="AF5" s="31">
        <v>13</v>
      </c>
      <c r="AG5" s="31">
        <v>47.6</v>
      </c>
      <c r="AH5" s="31">
        <v>33.9</v>
      </c>
      <c r="AI5" s="31">
        <v>5.5</v>
      </c>
      <c r="AJ5" s="31">
        <v>2.2999999999999998</v>
      </c>
      <c r="AK5" s="31">
        <v>9.5</v>
      </c>
      <c r="AL5" s="31">
        <v>42.3</v>
      </c>
      <c r="AM5" s="31">
        <v>41.3</v>
      </c>
      <c r="AN5" s="31">
        <v>6.9</v>
      </c>
      <c r="AO5" s="69">
        <v>2.5</v>
      </c>
      <c r="AP5" s="31">
        <v>8.8000000000000007</v>
      </c>
      <c r="AQ5" s="31">
        <v>40.4</v>
      </c>
      <c r="AR5" s="31">
        <v>38.200000000000003</v>
      </c>
      <c r="AS5" s="31">
        <v>12.6</v>
      </c>
      <c r="AT5" s="69">
        <v>2.5</v>
      </c>
      <c r="AU5" s="31">
        <v>9.1</v>
      </c>
      <c r="AV5" s="31">
        <v>47.8</v>
      </c>
      <c r="AW5" s="31">
        <v>36.5</v>
      </c>
      <c r="AX5" s="31">
        <v>6.6</v>
      </c>
      <c r="AY5" s="69">
        <v>2.4</v>
      </c>
      <c r="AZ5" s="31">
        <v>10.7</v>
      </c>
      <c r="BA5" s="31">
        <v>40.6</v>
      </c>
      <c r="BB5" s="31">
        <v>38</v>
      </c>
      <c r="BC5" s="31">
        <v>10.8</v>
      </c>
      <c r="BD5" s="69">
        <v>2.5</v>
      </c>
      <c r="BE5" s="31">
        <v>7.9</v>
      </c>
      <c r="BF5" s="31">
        <v>40.1</v>
      </c>
      <c r="BG5" s="31">
        <v>42.1</v>
      </c>
      <c r="BH5" s="31">
        <v>9.9</v>
      </c>
      <c r="BI5" s="69">
        <v>2.5</v>
      </c>
    </row>
    <row r="6" spans="1:61" ht="20.100000000000001" customHeight="1" x14ac:dyDescent="0.25">
      <c r="A6" s="64" t="s">
        <v>464</v>
      </c>
      <c r="B6" s="31">
        <v>14.6</v>
      </c>
      <c r="C6" s="31">
        <v>49.5</v>
      </c>
      <c r="D6" s="31">
        <v>32.700000000000003</v>
      </c>
      <c r="E6" s="31">
        <v>3.2</v>
      </c>
      <c r="F6" s="69">
        <v>2.2000000000000002</v>
      </c>
      <c r="G6" s="31">
        <v>11.5</v>
      </c>
      <c r="H6" s="31">
        <v>54.3</v>
      </c>
      <c r="I6" s="31">
        <v>30.3</v>
      </c>
      <c r="J6" s="31">
        <v>3.9</v>
      </c>
      <c r="K6" s="69">
        <v>2.2999999999999998</v>
      </c>
      <c r="L6" s="31">
        <v>13.4</v>
      </c>
      <c r="M6" s="31">
        <v>54.7</v>
      </c>
      <c r="N6" s="31">
        <v>30.5</v>
      </c>
      <c r="O6" s="31">
        <v>1.4</v>
      </c>
      <c r="P6" s="69">
        <v>2.2000000000000002</v>
      </c>
      <c r="Q6" s="31">
        <v>18.7</v>
      </c>
      <c r="R6" s="31">
        <v>52.6</v>
      </c>
      <c r="S6" s="31">
        <v>25.1</v>
      </c>
      <c r="T6" s="31">
        <v>3.6</v>
      </c>
      <c r="U6" s="69">
        <v>2.1</v>
      </c>
      <c r="V6" s="31">
        <v>14</v>
      </c>
      <c r="W6" s="31">
        <v>57.7</v>
      </c>
      <c r="X6" s="31">
        <v>26.9</v>
      </c>
      <c r="Y6" s="31">
        <v>1.4</v>
      </c>
      <c r="Z6" s="69">
        <v>2.2000000000000002</v>
      </c>
      <c r="AA6" s="31">
        <v>12.3</v>
      </c>
      <c r="AB6" s="31">
        <v>53.3</v>
      </c>
      <c r="AC6" s="31">
        <v>30.7</v>
      </c>
      <c r="AD6" s="31">
        <v>3.7</v>
      </c>
      <c r="AE6" s="69">
        <v>2.2999999999999998</v>
      </c>
      <c r="AF6" s="31">
        <v>14.2</v>
      </c>
      <c r="AG6" s="31">
        <v>46.1</v>
      </c>
      <c r="AH6" s="31">
        <v>32.700000000000003</v>
      </c>
      <c r="AI6" s="31">
        <v>7</v>
      </c>
      <c r="AJ6" s="31">
        <v>2.2999999999999998</v>
      </c>
      <c r="AK6" s="31">
        <v>8.9</v>
      </c>
      <c r="AL6" s="31">
        <v>45.3</v>
      </c>
      <c r="AM6" s="31">
        <v>39.6</v>
      </c>
      <c r="AN6" s="31">
        <v>6.2</v>
      </c>
      <c r="AO6" s="69">
        <v>2.4</v>
      </c>
      <c r="AP6" s="31">
        <v>10.3</v>
      </c>
      <c r="AQ6" s="31">
        <v>37.299999999999997</v>
      </c>
      <c r="AR6" s="31">
        <v>42.8</v>
      </c>
      <c r="AS6" s="31">
        <v>9.6</v>
      </c>
      <c r="AT6" s="69">
        <v>2.5</v>
      </c>
      <c r="AU6" s="31">
        <v>7.7</v>
      </c>
      <c r="AV6" s="31">
        <v>47.1</v>
      </c>
      <c r="AW6" s="31">
        <v>39.799999999999997</v>
      </c>
      <c r="AX6" s="31">
        <v>5.4</v>
      </c>
      <c r="AY6" s="69">
        <v>2.4</v>
      </c>
      <c r="AZ6" s="31">
        <v>10.5</v>
      </c>
      <c r="BA6" s="31">
        <v>44.4</v>
      </c>
      <c r="BB6" s="31">
        <v>34.299999999999997</v>
      </c>
      <c r="BC6" s="31">
        <v>10.8</v>
      </c>
      <c r="BD6" s="69">
        <v>2.5</v>
      </c>
      <c r="BE6" s="31">
        <v>6.4</v>
      </c>
      <c r="BF6" s="31">
        <v>39.200000000000003</v>
      </c>
      <c r="BG6" s="31">
        <v>40.799999999999997</v>
      </c>
      <c r="BH6" s="31">
        <v>13.5</v>
      </c>
      <c r="BI6" s="69">
        <v>2.6</v>
      </c>
    </row>
    <row r="7" spans="1:61" x14ac:dyDescent="0.25">
      <c r="A7" s="58" t="s">
        <v>944</v>
      </c>
    </row>
    <row r="9" spans="1:61" x14ac:dyDescent="0.25">
      <c r="A9" s="58" t="s">
        <v>779</v>
      </c>
    </row>
  </sheetData>
  <mergeCells count="13">
    <mergeCell ref="AP2:AT2"/>
    <mergeCell ref="AU2:AY2"/>
    <mergeCell ref="AZ2:BD2"/>
    <mergeCell ref="BE2:BI2"/>
    <mergeCell ref="A2:A3"/>
    <mergeCell ref="B2:F2"/>
    <mergeCell ref="G2:K2"/>
    <mergeCell ref="L2:P2"/>
    <mergeCell ref="Q2:U2"/>
    <mergeCell ref="V2:Z2"/>
    <mergeCell ref="AA2:AE2"/>
    <mergeCell ref="AF2:AJ2"/>
    <mergeCell ref="AK2:AO2"/>
  </mergeCells>
  <phoneticPr fontId="2" type="noConversion"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/>
  <dimension ref="A1:V10"/>
  <sheetViews>
    <sheetView zoomScaleNormal="100" workbookViewId="0">
      <selection activeCell="A4" sqref="A4"/>
    </sheetView>
  </sheetViews>
  <sheetFormatPr defaultColWidth="24" defaultRowHeight="13.5" x14ac:dyDescent="0.2"/>
  <cols>
    <col min="1" max="16384" width="24" style="29"/>
  </cols>
  <sheetData>
    <row r="1" spans="1:22" x14ac:dyDescent="0.25">
      <c r="A1" s="58" t="s">
        <v>950</v>
      </c>
    </row>
    <row r="2" spans="1:22" ht="20.100000000000001" customHeight="1" x14ac:dyDescent="0.25">
      <c r="A2" s="137" t="s">
        <v>457</v>
      </c>
      <c r="B2" s="140" t="s">
        <v>247</v>
      </c>
      <c r="C2" s="140" t="s">
        <v>247</v>
      </c>
      <c r="D2" s="140" t="s">
        <v>247</v>
      </c>
      <c r="E2" s="140" t="s">
        <v>249</v>
      </c>
      <c r="F2" s="140" t="s">
        <v>249</v>
      </c>
      <c r="G2" s="140" t="s">
        <v>249</v>
      </c>
      <c r="H2" s="140" t="s">
        <v>251</v>
      </c>
      <c r="I2" s="140" t="s">
        <v>251</v>
      </c>
      <c r="J2" s="140" t="s">
        <v>251</v>
      </c>
      <c r="K2" s="140" t="s">
        <v>253</v>
      </c>
      <c r="L2" s="140" t="s">
        <v>253</v>
      </c>
      <c r="M2" s="140" t="s">
        <v>253</v>
      </c>
      <c r="N2" s="140" t="s">
        <v>255</v>
      </c>
      <c r="O2" s="140" t="s">
        <v>255</v>
      </c>
      <c r="P2" s="140" t="s">
        <v>255</v>
      </c>
      <c r="Q2" s="140" t="s">
        <v>257</v>
      </c>
      <c r="R2" s="140" t="s">
        <v>257</v>
      </c>
      <c r="S2" s="140" t="s">
        <v>257</v>
      </c>
      <c r="T2" s="140" t="s">
        <v>259</v>
      </c>
      <c r="U2" s="140" t="s">
        <v>259</v>
      </c>
      <c r="V2" s="140" t="s">
        <v>259</v>
      </c>
    </row>
    <row r="3" spans="1:22" ht="20.100000000000001" customHeight="1" x14ac:dyDescent="0.25">
      <c r="A3" s="138" t="s">
        <v>347</v>
      </c>
      <c r="B3" s="30" t="s">
        <v>948</v>
      </c>
      <c r="C3" s="30" t="s">
        <v>641</v>
      </c>
      <c r="D3" s="30" t="s">
        <v>640</v>
      </c>
      <c r="E3" s="30" t="s">
        <v>642</v>
      </c>
      <c r="F3" s="30" t="s">
        <v>641</v>
      </c>
      <c r="G3" s="30" t="s">
        <v>640</v>
      </c>
      <c r="H3" s="30" t="s">
        <v>642</v>
      </c>
      <c r="I3" s="30" t="s">
        <v>641</v>
      </c>
      <c r="J3" s="30" t="s">
        <v>640</v>
      </c>
      <c r="K3" s="30" t="s">
        <v>642</v>
      </c>
      <c r="L3" s="30" t="s">
        <v>641</v>
      </c>
      <c r="M3" s="30" t="s">
        <v>640</v>
      </c>
      <c r="N3" s="30" t="s">
        <v>642</v>
      </c>
      <c r="O3" s="30" t="s">
        <v>641</v>
      </c>
      <c r="P3" s="30" t="s">
        <v>640</v>
      </c>
      <c r="Q3" s="30" t="s">
        <v>642</v>
      </c>
      <c r="R3" s="30" t="s">
        <v>641</v>
      </c>
      <c r="S3" s="30" t="s">
        <v>640</v>
      </c>
      <c r="T3" s="30" t="s">
        <v>642</v>
      </c>
      <c r="U3" s="30" t="s">
        <v>641</v>
      </c>
      <c r="V3" s="30" t="s">
        <v>640</v>
      </c>
    </row>
    <row r="4" spans="1:22" ht="20.100000000000001" customHeight="1" x14ac:dyDescent="0.25">
      <c r="A4" s="64" t="s">
        <v>790</v>
      </c>
      <c r="B4" s="69">
        <v>75.900000000000006</v>
      </c>
      <c r="C4" s="31">
        <v>24.1</v>
      </c>
      <c r="D4" s="31">
        <v>2.4</v>
      </c>
      <c r="E4" s="69">
        <v>74.7</v>
      </c>
      <c r="F4" s="31">
        <v>25.3</v>
      </c>
      <c r="G4" s="31">
        <v>2.2000000000000002</v>
      </c>
      <c r="H4" s="69">
        <v>76.8</v>
      </c>
      <c r="I4" s="31">
        <v>23.2</v>
      </c>
      <c r="J4" s="31">
        <v>2.2000000000000002</v>
      </c>
      <c r="K4" s="69">
        <v>78.400000000000006</v>
      </c>
      <c r="L4" s="31">
        <v>21.6</v>
      </c>
      <c r="M4" s="31">
        <v>2.4</v>
      </c>
      <c r="N4" s="69">
        <v>79.599999999999994</v>
      </c>
      <c r="O4" s="31">
        <v>20.399999999999999</v>
      </c>
      <c r="P4" s="31">
        <v>2.2999999999999998</v>
      </c>
      <c r="Q4" s="69">
        <v>72.8</v>
      </c>
      <c r="R4" s="31">
        <v>27.2</v>
      </c>
      <c r="S4" s="31">
        <v>2.2999999999999998</v>
      </c>
      <c r="T4" s="69">
        <v>74</v>
      </c>
      <c r="U4" s="31">
        <v>26</v>
      </c>
      <c r="V4" s="31">
        <v>2.2999999999999998</v>
      </c>
    </row>
    <row r="5" spans="1:22" ht="20.100000000000001" customHeight="1" x14ac:dyDescent="0.25">
      <c r="A5" s="64" t="s">
        <v>639</v>
      </c>
      <c r="B5" s="66" t="s">
        <v>362</v>
      </c>
      <c r="C5" s="32" t="s">
        <v>362</v>
      </c>
      <c r="D5" s="32" t="s">
        <v>362</v>
      </c>
      <c r="E5" s="66" t="s">
        <v>362</v>
      </c>
      <c r="F5" s="32" t="s">
        <v>362</v>
      </c>
      <c r="G5" s="32" t="s">
        <v>362</v>
      </c>
      <c r="H5" s="66" t="s">
        <v>362</v>
      </c>
      <c r="I5" s="32" t="s">
        <v>362</v>
      </c>
      <c r="J5" s="32" t="s">
        <v>362</v>
      </c>
      <c r="K5" s="66" t="s">
        <v>362</v>
      </c>
      <c r="L5" s="32" t="s">
        <v>362</v>
      </c>
      <c r="M5" s="32" t="s">
        <v>362</v>
      </c>
      <c r="N5" s="66" t="s">
        <v>362</v>
      </c>
      <c r="O5" s="32" t="s">
        <v>362</v>
      </c>
      <c r="P5" s="32" t="s">
        <v>362</v>
      </c>
      <c r="Q5" s="66" t="s">
        <v>362</v>
      </c>
      <c r="R5" s="32" t="s">
        <v>362</v>
      </c>
      <c r="S5" s="32" t="s">
        <v>362</v>
      </c>
      <c r="T5" s="66" t="s">
        <v>362</v>
      </c>
      <c r="U5" s="32" t="s">
        <v>362</v>
      </c>
      <c r="V5" s="32" t="s">
        <v>362</v>
      </c>
    </row>
    <row r="6" spans="1:22" ht="20.100000000000001" customHeight="1" x14ac:dyDescent="0.25">
      <c r="A6" s="64" t="s">
        <v>548</v>
      </c>
      <c r="B6" s="69">
        <v>82.3</v>
      </c>
      <c r="C6" s="31">
        <v>17.7</v>
      </c>
      <c r="D6" s="31">
        <v>2.8</v>
      </c>
      <c r="E6" s="69">
        <v>80.099999999999994</v>
      </c>
      <c r="F6" s="31">
        <v>19.899999999999999</v>
      </c>
      <c r="G6" s="31">
        <v>2.7</v>
      </c>
      <c r="H6" s="69">
        <v>82.6</v>
      </c>
      <c r="I6" s="31">
        <v>17.399999999999999</v>
      </c>
      <c r="J6" s="31">
        <v>2.6</v>
      </c>
      <c r="K6" s="69">
        <v>84.7</v>
      </c>
      <c r="L6" s="31">
        <v>15.3</v>
      </c>
      <c r="M6" s="31">
        <v>2.8</v>
      </c>
      <c r="N6" s="69">
        <v>85.9</v>
      </c>
      <c r="O6" s="31">
        <v>14.1</v>
      </c>
      <c r="P6" s="31">
        <v>2.8</v>
      </c>
      <c r="Q6" s="69">
        <v>77.5</v>
      </c>
      <c r="R6" s="31">
        <v>22.5</v>
      </c>
      <c r="S6" s="31">
        <v>2.8</v>
      </c>
      <c r="T6" s="69">
        <v>79.599999999999994</v>
      </c>
      <c r="U6" s="31">
        <v>20.399999999999999</v>
      </c>
      <c r="V6" s="31">
        <v>2.8</v>
      </c>
    </row>
    <row r="7" spans="1:22" ht="20.100000000000001" customHeight="1" x14ac:dyDescent="0.25">
      <c r="A7" s="64" t="s">
        <v>359</v>
      </c>
      <c r="B7" s="69">
        <v>77.7</v>
      </c>
      <c r="C7" s="31">
        <v>22.3</v>
      </c>
      <c r="D7" s="31">
        <v>2.2999999999999998</v>
      </c>
      <c r="E7" s="69">
        <v>78</v>
      </c>
      <c r="F7" s="31">
        <v>22</v>
      </c>
      <c r="G7" s="31">
        <v>2.2000000000000002</v>
      </c>
      <c r="H7" s="69">
        <v>78.5</v>
      </c>
      <c r="I7" s="31">
        <v>21.5</v>
      </c>
      <c r="J7" s="31">
        <v>2.2000000000000002</v>
      </c>
      <c r="K7" s="69">
        <v>82</v>
      </c>
      <c r="L7" s="31">
        <v>18</v>
      </c>
      <c r="M7" s="31">
        <v>2.4</v>
      </c>
      <c r="N7" s="69">
        <v>83.4</v>
      </c>
      <c r="O7" s="31">
        <v>16.600000000000001</v>
      </c>
      <c r="P7" s="31">
        <v>2.2999999999999998</v>
      </c>
      <c r="Q7" s="69">
        <v>77</v>
      </c>
      <c r="R7" s="31">
        <v>23</v>
      </c>
      <c r="S7" s="31">
        <v>2.4</v>
      </c>
      <c r="T7" s="69">
        <v>77.599999999999994</v>
      </c>
      <c r="U7" s="31">
        <v>22.4</v>
      </c>
      <c r="V7" s="31">
        <v>2.4</v>
      </c>
    </row>
    <row r="8" spans="1:22" x14ac:dyDescent="0.25">
      <c r="A8" s="58" t="s">
        <v>949</v>
      </c>
    </row>
    <row r="10" spans="1:22" x14ac:dyDescent="0.25">
      <c r="A10" s="58" t="s">
        <v>779</v>
      </c>
    </row>
  </sheetData>
  <mergeCells count="8">
    <mergeCell ref="N2:P2"/>
    <mergeCell ref="Q2:S2"/>
    <mergeCell ref="T2:V2"/>
    <mergeCell ref="A2:A3"/>
    <mergeCell ref="B2:D2"/>
    <mergeCell ref="E2:G2"/>
    <mergeCell ref="H2:J2"/>
    <mergeCell ref="K2:M2"/>
  </mergeCells>
  <phoneticPr fontId="2" type="noConversion"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/>
  <dimension ref="A1:V10"/>
  <sheetViews>
    <sheetView zoomScaleNormal="100" workbookViewId="0">
      <selection activeCell="A8" sqref="A8:A10"/>
    </sheetView>
  </sheetViews>
  <sheetFormatPr defaultColWidth="24" defaultRowHeight="13.5" x14ac:dyDescent="0.2"/>
  <cols>
    <col min="1" max="16384" width="24" style="29"/>
  </cols>
  <sheetData>
    <row r="1" spans="1:22" x14ac:dyDescent="0.25">
      <c r="A1" s="58" t="s">
        <v>951</v>
      </c>
    </row>
    <row r="2" spans="1:22" ht="20.100000000000001" customHeight="1" x14ac:dyDescent="0.25">
      <c r="A2" s="137" t="s">
        <v>457</v>
      </c>
      <c r="B2" s="138" t="s">
        <v>247</v>
      </c>
      <c r="C2" s="138" t="s">
        <v>247</v>
      </c>
      <c r="D2" s="138" t="s">
        <v>247</v>
      </c>
      <c r="E2" s="138" t="s">
        <v>249</v>
      </c>
      <c r="F2" s="138" t="s">
        <v>249</v>
      </c>
      <c r="G2" s="138" t="s">
        <v>249</v>
      </c>
      <c r="H2" s="138" t="s">
        <v>251</v>
      </c>
      <c r="I2" s="138" t="s">
        <v>251</v>
      </c>
      <c r="J2" s="138" t="s">
        <v>251</v>
      </c>
      <c r="K2" s="138" t="s">
        <v>253</v>
      </c>
      <c r="L2" s="138" t="s">
        <v>253</v>
      </c>
      <c r="M2" s="138" t="s">
        <v>253</v>
      </c>
      <c r="N2" s="138" t="s">
        <v>255</v>
      </c>
      <c r="O2" s="138" t="s">
        <v>255</v>
      </c>
      <c r="P2" s="138" t="s">
        <v>255</v>
      </c>
      <c r="Q2" s="138" t="s">
        <v>257</v>
      </c>
      <c r="R2" s="138" t="s">
        <v>257</v>
      </c>
      <c r="S2" s="138" t="s">
        <v>257</v>
      </c>
      <c r="T2" s="138" t="s">
        <v>259</v>
      </c>
      <c r="U2" s="138" t="s">
        <v>259</v>
      </c>
      <c r="V2" s="138" t="s">
        <v>259</v>
      </c>
    </row>
    <row r="3" spans="1:22" ht="20.100000000000001" customHeight="1" x14ac:dyDescent="0.25">
      <c r="A3" s="138" t="s">
        <v>347</v>
      </c>
      <c r="B3" s="30" t="s">
        <v>952</v>
      </c>
      <c r="C3" s="30" t="s">
        <v>644</v>
      </c>
      <c r="D3" s="30" t="s">
        <v>643</v>
      </c>
      <c r="E3" s="30" t="s">
        <v>645</v>
      </c>
      <c r="F3" s="30" t="s">
        <v>644</v>
      </c>
      <c r="G3" s="30" t="s">
        <v>643</v>
      </c>
      <c r="H3" s="30" t="s">
        <v>645</v>
      </c>
      <c r="I3" s="30" t="s">
        <v>644</v>
      </c>
      <c r="J3" s="30" t="s">
        <v>643</v>
      </c>
      <c r="K3" s="30" t="s">
        <v>645</v>
      </c>
      <c r="L3" s="30" t="s">
        <v>644</v>
      </c>
      <c r="M3" s="30" t="s">
        <v>643</v>
      </c>
      <c r="N3" s="30" t="s">
        <v>645</v>
      </c>
      <c r="O3" s="30" t="s">
        <v>644</v>
      </c>
      <c r="P3" s="30" t="s">
        <v>643</v>
      </c>
      <c r="Q3" s="30" t="s">
        <v>645</v>
      </c>
      <c r="R3" s="30" t="s">
        <v>644</v>
      </c>
      <c r="S3" s="30" t="s">
        <v>643</v>
      </c>
      <c r="T3" s="30" t="s">
        <v>645</v>
      </c>
      <c r="U3" s="30" t="s">
        <v>644</v>
      </c>
      <c r="V3" s="30" t="s">
        <v>643</v>
      </c>
    </row>
    <row r="4" spans="1:22" ht="20.100000000000001" customHeight="1" x14ac:dyDescent="0.25">
      <c r="A4" s="64" t="s">
        <v>790</v>
      </c>
      <c r="B4" s="69">
        <v>81</v>
      </c>
      <c r="C4" s="31">
        <v>19</v>
      </c>
      <c r="D4" s="31">
        <v>3.2</v>
      </c>
      <c r="E4" s="69">
        <v>81.099999999999994</v>
      </c>
      <c r="F4" s="31">
        <v>18.899999999999999</v>
      </c>
      <c r="G4" s="31">
        <v>3.1</v>
      </c>
      <c r="H4" s="69">
        <v>82.4</v>
      </c>
      <c r="I4" s="31">
        <v>17.600000000000001</v>
      </c>
      <c r="J4" s="31">
        <v>2.9</v>
      </c>
      <c r="K4" s="69">
        <v>83.6</v>
      </c>
      <c r="L4" s="31">
        <v>16.399999999999999</v>
      </c>
      <c r="M4" s="31">
        <v>3.1</v>
      </c>
      <c r="N4" s="69">
        <v>83.3</v>
      </c>
      <c r="O4" s="31">
        <v>16.7</v>
      </c>
      <c r="P4" s="31">
        <v>2.9</v>
      </c>
      <c r="Q4" s="69">
        <v>79.599999999999994</v>
      </c>
      <c r="R4" s="31">
        <v>20.399999999999999</v>
      </c>
      <c r="S4" s="31">
        <v>2.9</v>
      </c>
      <c r="T4" s="69">
        <v>79.8</v>
      </c>
      <c r="U4" s="31">
        <v>20.2</v>
      </c>
      <c r="V4" s="31">
        <v>2.9</v>
      </c>
    </row>
    <row r="5" spans="1:22" ht="20.100000000000001" customHeight="1" x14ac:dyDescent="0.25">
      <c r="A5" s="64" t="s">
        <v>639</v>
      </c>
      <c r="B5" s="69">
        <v>84.6</v>
      </c>
      <c r="C5" s="31">
        <v>15.4</v>
      </c>
      <c r="D5" s="31">
        <v>4.8</v>
      </c>
      <c r="E5" s="69">
        <v>88</v>
      </c>
      <c r="F5" s="31">
        <v>12</v>
      </c>
      <c r="G5" s="31">
        <v>4.5999999999999996</v>
      </c>
      <c r="H5" s="69">
        <v>89</v>
      </c>
      <c r="I5" s="31">
        <v>11</v>
      </c>
      <c r="J5" s="31">
        <v>4.3</v>
      </c>
      <c r="K5" s="69">
        <v>88.8</v>
      </c>
      <c r="L5" s="31">
        <v>11.2</v>
      </c>
      <c r="M5" s="31">
        <v>4.4000000000000004</v>
      </c>
      <c r="N5" s="69">
        <v>90.1</v>
      </c>
      <c r="O5" s="31">
        <v>9.9</v>
      </c>
      <c r="P5" s="31">
        <v>4.4000000000000004</v>
      </c>
      <c r="Q5" s="69">
        <v>84.2</v>
      </c>
      <c r="R5" s="31">
        <v>15.8</v>
      </c>
      <c r="S5" s="31">
        <v>4</v>
      </c>
      <c r="T5" s="69">
        <v>83.7</v>
      </c>
      <c r="U5" s="31">
        <v>16.3</v>
      </c>
      <c r="V5" s="31">
        <v>3.8</v>
      </c>
    </row>
    <row r="6" spans="1:22" ht="20.100000000000001" customHeight="1" x14ac:dyDescent="0.25">
      <c r="A6" s="64" t="s">
        <v>548</v>
      </c>
      <c r="B6" s="69">
        <v>88.4</v>
      </c>
      <c r="C6" s="31">
        <v>11.6</v>
      </c>
      <c r="D6" s="31">
        <v>3.9</v>
      </c>
      <c r="E6" s="69">
        <v>88</v>
      </c>
      <c r="F6" s="31">
        <v>12</v>
      </c>
      <c r="G6" s="31">
        <v>3.7</v>
      </c>
      <c r="H6" s="69">
        <v>88.8</v>
      </c>
      <c r="I6" s="31">
        <v>11.2</v>
      </c>
      <c r="J6" s="31">
        <v>3.6</v>
      </c>
      <c r="K6" s="69">
        <v>89.1</v>
      </c>
      <c r="L6" s="31">
        <v>10.9</v>
      </c>
      <c r="M6" s="31">
        <v>4</v>
      </c>
      <c r="N6" s="69">
        <v>89.3</v>
      </c>
      <c r="O6" s="31">
        <v>10.7</v>
      </c>
      <c r="P6" s="31">
        <v>3.7</v>
      </c>
      <c r="Q6" s="69">
        <v>85.4</v>
      </c>
      <c r="R6" s="31">
        <v>14.6</v>
      </c>
      <c r="S6" s="31">
        <v>3.7</v>
      </c>
      <c r="T6" s="69">
        <v>85.6</v>
      </c>
      <c r="U6" s="31">
        <v>14.4</v>
      </c>
      <c r="V6" s="31">
        <v>3.7</v>
      </c>
    </row>
    <row r="7" spans="1:22" ht="20.100000000000001" customHeight="1" x14ac:dyDescent="0.25">
      <c r="A7" s="64" t="s">
        <v>359</v>
      </c>
      <c r="B7" s="69">
        <v>86.7</v>
      </c>
      <c r="C7" s="31">
        <v>13.3</v>
      </c>
      <c r="D7" s="31">
        <v>2.9</v>
      </c>
      <c r="E7" s="69">
        <v>86.2</v>
      </c>
      <c r="F7" s="31">
        <v>13.8</v>
      </c>
      <c r="G7" s="31">
        <v>3</v>
      </c>
      <c r="H7" s="69">
        <v>86.5</v>
      </c>
      <c r="I7" s="31">
        <v>13.5</v>
      </c>
      <c r="J7" s="31">
        <v>2.9</v>
      </c>
      <c r="K7" s="69">
        <v>88.8</v>
      </c>
      <c r="L7" s="31">
        <v>11.2</v>
      </c>
      <c r="M7" s="31">
        <v>3.2</v>
      </c>
      <c r="N7" s="69">
        <v>88.9</v>
      </c>
      <c r="O7" s="31">
        <v>11.1</v>
      </c>
      <c r="P7" s="31">
        <v>2.9</v>
      </c>
      <c r="Q7" s="69">
        <v>84</v>
      </c>
      <c r="R7" s="31">
        <v>16</v>
      </c>
      <c r="S7" s="31">
        <v>3.1</v>
      </c>
      <c r="T7" s="69">
        <v>82.8</v>
      </c>
      <c r="U7" s="31">
        <v>17.2</v>
      </c>
      <c r="V7" s="31">
        <v>3.1</v>
      </c>
    </row>
    <row r="8" spans="1:22" x14ac:dyDescent="0.25">
      <c r="A8" s="58" t="s">
        <v>953</v>
      </c>
    </row>
    <row r="10" spans="1:22" x14ac:dyDescent="0.25">
      <c r="A10" s="58" t="s">
        <v>779</v>
      </c>
    </row>
  </sheetData>
  <mergeCells count="8">
    <mergeCell ref="N2:P2"/>
    <mergeCell ref="Q2:S2"/>
    <mergeCell ref="T2:V2"/>
    <mergeCell ref="A2:A3"/>
    <mergeCell ref="B2:D2"/>
    <mergeCell ref="E2:G2"/>
    <mergeCell ref="H2:J2"/>
    <mergeCell ref="K2:M2"/>
  </mergeCells>
  <phoneticPr fontId="2" type="noConversion"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CM6"/>
  <sheetViews>
    <sheetView zoomScaleNormal="100" workbookViewId="0">
      <selection activeCell="A8" sqref="A8:A10"/>
    </sheetView>
  </sheetViews>
  <sheetFormatPr defaultColWidth="24" defaultRowHeight="13.5" x14ac:dyDescent="0.2"/>
  <cols>
    <col min="1" max="16384" width="24" style="29"/>
  </cols>
  <sheetData>
    <row r="1" spans="1:91" ht="20.100000000000001" customHeight="1" x14ac:dyDescent="0.25">
      <c r="A1" s="137" t="s">
        <v>457</v>
      </c>
      <c r="B1" s="138" t="s">
        <v>246</v>
      </c>
      <c r="C1" s="138" t="s">
        <v>246</v>
      </c>
      <c r="D1" s="138" t="s">
        <v>246</v>
      </c>
      <c r="E1" s="138" t="s">
        <v>246</v>
      </c>
      <c r="F1" s="138" t="s">
        <v>246</v>
      </c>
      <c r="G1" s="138" t="s">
        <v>246</v>
      </c>
      <c r="H1" s="138" t="s">
        <v>246</v>
      </c>
      <c r="I1" s="138" t="s">
        <v>246</v>
      </c>
      <c r="J1" s="138" t="s">
        <v>246</v>
      </c>
      <c r="K1" s="138" t="s">
        <v>246</v>
      </c>
      <c r="L1" s="138" t="s">
        <v>246</v>
      </c>
      <c r="M1" s="138" t="s">
        <v>246</v>
      </c>
      <c r="N1" s="138" t="s">
        <v>248</v>
      </c>
      <c r="O1" s="138" t="s">
        <v>248</v>
      </c>
      <c r="P1" s="138" t="s">
        <v>248</v>
      </c>
      <c r="Q1" s="138" t="s">
        <v>248</v>
      </c>
      <c r="R1" s="138" t="s">
        <v>248</v>
      </c>
      <c r="S1" s="138" t="s">
        <v>248</v>
      </c>
      <c r="T1" s="138" t="s">
        <v>248</v>
      </c>
      <c r="U1" s="138" t="s">
        <v>248</v>
      </c>
      <c r="V1" s="138" t="s">
        <v>248</v>
      </c>
      <c r="W1" s="138" t="s">
        <v>248</v>
      </c>
      <c r="X1" s="138" t="s">
        <v>248</v>
      </c>
      <c r="Y1" s="138" t="s">
        <v>248</v>
      </c>
      <c r="Z1" s="138" t="s">
        <v>250</v>
      </c>
      <c r="AA1" s="138" t="s">
        <v>250</v>
      </c>
      <c r="AB1" s="138" t="s">
        <v>250</v>
      </c>
      <c r="AC1" s="138" t="s">
        <v>250</v>
      </c>
      <c r="AD1" s="138" t="s">
        <v>250</v>
      </c>
      <c r="AE1" s="138" t="s">
        <v>250</v>
      </c>
      <c r="AF1" s="138" t="s">
        <v>250</v>
      </c>
      <c r="AG1" s="138" t="s">
        <v>250</v>
      </c>
      <c r="AH1" s="138" t="s">
        <v>250</v>
      </c>
      <c r="AI1" s="138" t="s">
        <v>250</v>
      </c>
      <c r="AJ1" s="138" t="s">
        <v>250</v>
      </c>
      <c r="AK1" s="138" t="s">
        <v>250</v>
      </c>
      <c r="AL1" s="138" t="s">
        <v>252</v>
      </c>
      <c r="AM1" s="138" t="s">
        <v>252</v>
      </c>
      <c r="AN1" s="138" t="s">
        <v>252</v>
      </c>
      <c r="AO1" s="138" t="s">
        <v>252</v>
      </c>
      <c r="AP1" s="138" t="s">
        <v>252</v>
      </c>
      <c r="AQ1" s="138" t="s">
        <v>252</v>
      </c>
      <c r="AR1" s="138" t="s">
        <v>252</v>
      </c>
      <c r="AS1" s="138" t="s">
        <v>252</v>
      </c>
      <c r="AT1" s="138" t="s">
        <v>252</v>
      </c>
      <c r="AU1" s="138" t="s">
        <v>252</v>
      </c>
      <c r="AV1" s="138" t="s">
        <v>252</v>
      </c>
      <c r="AW1" s="138" t="s">
        <v>252</v>
      </c>
      <c r="AX1" s="138" t="s">
        <v>254</v>
      </c>
      <c r="AY1" s="138" t="s">
        <v>254</v>
      </c>
      <c r="AZ1" s="138" t="s">
        <v>254</v>
      </c>
      <c r="BA1" s="138" t="s">
        <v>254</v>
      </c>
      <c r="BB1" s="138" t="s">
        <v>254</v>
      </c>
      <c r="BC1" s="138" t="s">
        <v>254</v>
      </c>
      <c r="BD1" s="138" t="s">
        <v>254</v>
      </c>
      <c r="BE1" s="138" t="s">
        <v>254</v>
      </c>
      <c r="BF1" s="138" t="s">
        <v>254</v>
      </c>
      <c r="BG1" s="138" t="s">
        <v>254</v>
      </c>
      <c r="BH1" s="138" t="s">
        <v>254</v>
      </c>
      <c r="BI1" s="138" t="s">
        <v>254</v>
      </c>
      <c r="BJ1" s="138" t="s">
        <v>256</v>
      </c>
      <c r="BK1" s="138" t="s">
        <v>256</v>
      </c>
      <c r="BL1" s="138" t="s">
        <v>256</v>
      </c>
      <c r="BM1" s="138" t="s">
        <v>256</v>
      </c>
      <c r="BN1" s="138" t="s">
        <v>256</v>
      </c>
      <c r="BO1" s="138" t="s">
        <v>256</v>
      </c>
      <c r="BP1" s="138" t="s">
        <v>256</v>
      </c>
      <c r="BQ1" s="138" t="s">
        <v>256</v>
      </c>
      <c r="BR1" s="138" t="s">
        <v>256</v>
      </c>
      <c r="BS1" s="138" t="s">
        <v>256</v>
      </c>
      <c r="BT1" s="138" t="s">
        <v>256</v>
      </c>
      <c r="BU1" s="138" t="s">
        <v>256</v>
      </c>
      <c r="BV1" s="138" t="s">
        <v>258</v>
      </c>
      <c r="BW1" s="138" t="s">
        <v>258</v>
      </c>
      <c r="BX1" s="138" t="s">
        <v>258</v>
      </c>
      <c r="BY1" s="138" t="s">
        <v>258</v>
      </c>
      <c r="BZ1" s="138" t="s">
        <v>258</v>
      </c>
      <c r="CA1" s="138" t="s">
        <v>258</v>
      </c>
      <c r="CB1" s="138" t="s">
        <v>258</v>
      </c>
      <c r="CC1" s="138" t="s">
        <v>258</v>
      </c>
      <c r="CD1" s="138" t="s">
        <v>258</v>
      </c>
      <c r="CE1" s="138" t="s">
        <v>258</v>
      </c>
      <c r="CF1" s="138" t="s">
        <v>258</v>
      </c>
      <c r="CG1" s="138" t="s">
        <v>258</v>
      </c>
      <c r="CH1" s="138" t="s">
        <v>260</v>
      </c>
      <c r="CI1" s="138" t="s">
        <v>260</v>
      </c>
      <c r="CJ1" s="138" t="s">
        <v>260</v>
      </c>
      <c r="CK1" s="138" t="s">
        <v>260</v>
      </c>
      <c r="CL1" s="138" t="s">
        <v>260</v>
      </c>
      <c r="CM1" s="138" t="s">
        <v>260</v>
      </c>
    </row>
    <row r="2" spans="1:91" ht="20.100000000000001" customHeight="1" x14ac:dyDescent="0.25">
      <c r="A2" s="138" t="s">
        <v>347</v>
      </c>
      <c r="B2" s="30" t="s">
        <v>316</v>
      </c>
      <c r="C2" s="30" t="s">
        <v>607</v>
      </c>
      <c r="D2" s="30" t="s">
        <v>606</v>
      </c>
      <c r="E2" s="30" t="s">
        <v>605</v>
      </c>
      <c r="F2" s="30" t="s">
        <v>604</v>
      </c>
      <c r="G2" s="30" t="s">
        <v>411</v>
      </c>
      <c r="H2" s="30" t="s">
        <v>613</v>
      </c>
      <c r="I2" s="30" t="s">
        <v>612</v>
      </c>
      <c r="J2" s="30" t="s">
        <v>611</v>
      </c>
      <c r="K2" s="30" t="s">
        <v>610</v>
      </c>
      <c r="L2" s="30" t="s">
        <v>609</v>
      </c>
      <c r="M2" s="30" t="s">
        <v>608</v>
      </c>
      <c r="N2" s="30" t="s">
        <v>316</v>
      </c>
      <c r="O2" s="30" t="s">
        <v>607</v>
      </c>
      <c r="P2" s="30" t="s">
        <v>606</v>
      </c>
      <c r="Q2" s="30" t="s">
        <v>605</v>
      </c>
      <c r="R2" s="30" t="s">
        <v>604</v>
      </c>
      <c r="S2" s="30" t="s">
        <v>411</v>
      </c>
      <c r="T2" s="30" t="s">
        <v>613</v>
      </c>
      <c r="U2" s="30" t="s">
        <v>612</v>
      </c>
      <c r="V2" s="30" t="s">
        <v>611</v>
      </c>
      <c r="W2" s="30" t="s">
        <v>610</v>
      </c>
      <c r="X2" s="30" t="s">
        <v>609</v>
      </c>
      <c r="Y2" s="30" t="s">
        <v>608</v>
      </c>
      <c r="Z2" s="30" t="s">
        <v>316</v>
      </c>
      <c r="AA2" s="30" t="s">
        <v>607</v>
      </c>
      <c r="AB2" s="30" t="s">
        <v>606</v>
      </c>
      <c r="AC2" s="30" t="s">
        <v>605</v>
      </c>
      <c r="AD2" s="30" t="s">
        <v>604</v>
      </c>
      <c r="AE2" s="30" t="s">
        <v>411</v>
      </c>
      <c r="AF2" s="30" t="s">
        <v>613</v>
      </c>
      <c r="AG2" s="30" t="s">
        <v>612</v>
      </c>
      <c r="AH2" s="30" t="s">
        <v>611</v>
      </c>
      <c r="AI2" s="30" t="s">
        <v>610</v>
      </c>
      <c r="AJ2" s="30" t="s">
        <v>609</v>
      </c>
      <c r="AK2" s="30" t="s">
        <v>608</v>
      </c>
      <c r="AL2" s="30" t="s">
        <v>316</v>
      </c>
      <c r="AM2" s="30" t="s">
        <v>607</v>
      </c>
      <c r="AN2" s="30" t="s">
        <v>606</v>
      </c>
      <c r="AO2" s="30" t="s">
        <v>605</v>
      </c>
      <c r="AP2" s="30" t="s">
        <v>604</v>
      </c>
      <c r="AQ2" s="30" t="s">
        <v>411</v>
      </c>
      <c r="AR2" s="30" t="s">
        <v>613</v>
      </c>
      <c r="AS2" s="30" t="s">
        <v>612</v>
      </c>
      <c r="AT2" s="30" t="s">
        <v>611</v>
      </c>
      <c r="AU2" s="30" t="s">
        <v>610</v>
      </c>
      <c r="AV2" s="30" t="s">
        <v>609</v>
      </c>
      <c r="AW2" s="30" t="s">
        <v>608</v>
      </c>
      <c r="AX2" s="30" t="s">
        <v>316</v>
      </c>
      <c r="AY2" s="30" t="s">
        <v>607</v>
      </c>
      <c r="AZ2" s="30" t="s">
        <v>606</v>
      </c>
      <c r="BA2" s="30" t="s">
        <v>605</v>
      </c>
      <c r="BB2" s="30" t="s">
        <v>604</v>
      </c>
      <c r="BC2" s="30" t="s">
        <v>411</v>
      </c>
      <c r="BD2" s="30" t="s">
        <v>613</v>
      </c>
      <c r="BE2" s="30" t="s">
        <v>612</v>
      </c>
      <c r="BF2" s="30" t="s">
        <v>611</v>
      </c>
      <c r="BG2" s="30" t="s">
        <v>610</v>
      </c>
      <c r="BH2" s="30" t="s">
        <v>609</v>
      </c>
      <c r="BI2" s="30" t="s">
        <v>608</v>
      </c>
      <c r="BJ2" s="30" t="s">
        <v>316</v>
      </c>
      <c r="BK2" s="30" t="s">
        <v>607</v>
      </c>
      <c r="BL2" s="30" t="s">
        <v>606</v>
      </c>
      <c r="BM2" s="30" t="s">
        <v>605</v>
      </c>
      <c r="BN2" s="30" t="s">
        <v>604</v>
      </c>
      <c r="BO2" s="30" t="s">
        <v>411</v>
      </c>
      <c r="BP2" s="30" t="s">
        <v>613</v>
      </c>
      <c r="BQ2" s="30" t="s">
        <v>612</v>
      </c>
      <c r="BR2" s="30" t="s">
        <v>611</v>
      </c>
      <c r="BS2" s="30" t="s">
        <v>610</v>
      </c>
      <c r="BT2" s="30" t="s">
        <v>609</v>
      </c>
      <c r="BU2" s="30" t="s">
        <v>608</v>
      </c>
      <c r="BV2" s="30" t="s">
        <v>316</v>
      </c>
      <c r="BW2" s="30" t="s">
        <v>607</v>
      </c>
      <c r="BX2" s="30" t="s">
        <v>606</v>
      </c>
      <c r="BY2" s="30" t="s">
        <v>605</v>
      </c>
      <c r="BZ2" s="30" t="s">
        <v>604</v>
      </c>
      <c r="CA2" s="30" t="s">
        <v>411</v>
      </c>
      <c r="CB2" s="30" t="s">
        <v>613</v>
      </c>
      <c r="CC2" s="30" t="s">
        <v>612</v>
      </c>
      <c r="CD2" s="30" t="s">
        <v>611</v>
      </c>
      <c r="CE2" s="30" t="s">
        <v>610</v>
      </c>
      <c r="CF2" s="30" t="s">
        <v>609</v>
      </c>
      <c r="CG2" s="30" t="s">
        <v>608</v>
      </c>
      <c r="CH2" s="30" t="s">
        <v>316</v>
      </c>
      <c r="CI2" s="30" t="s">
        <v>607</v>
      </c>
      <c r="CJ2" s="30" t="s">
        <v>606</v>
      </c>
      <c r="CK2" s="30" t="s">
        <v>605</v>
      </c>
      <c r="CL2" s="30" t="s">
        <v>604</v>
      </c>
      <c r="CM2" s="30" t="s">
        <v>411</v>
      </c>
    </row>
    <row r="3" spans="1:91" ht="20.100000000000001" customHeight="1" x14ac:dyDescent="0.25">
      <c r="A3" s="30" t="s">
        <v>364</v>
      </c>
      <c r="B3" s="31">
        <v>100</v>
      </c>
      <c r="C3" s="31">
        <v>12.7</v>
      </c>
      <c r="D3" s="31">
        <v>36</v>
      </c>
      <c r="E3" s="31">
        <v>47.4</v>
      </c>
      <c r="F3" s="31">
        <v>3.9</v>
      </c>
      <c r="G3" s="31">
        <v>0</v>
      </c>
      <c r="H3" s="32" t="s">
        <v>362</v>
      </c>
      <c r="I3" s="31">
        <v>13.8</v>
      </c>
      <c r="J3" s="31">
        <v>7.7</v>
      </c>
      <c r="K3" s="31">
        <v>1.8</v>
      </c>
      <c r="L3" s="31">
        <v>62.4</v>
      </c>
      <c r="M3" s="31">
        <v>14.3</v>
      </c>
      <c r="N3" s="31">
        <v>100</v>
      </c>
      <c r="O3" s="31">
        <v>13.9</v>
      </c>
      <c r="P3" s="31">
        <v>33.200000000000003</v>
      </c>
      <c r="Q3" s="31">
        <v>48.7</v>
      </c>
      <c r="R3" s="31">
        <v>4.2</v>
      </c>
      <c r="S3" s="31">
        <v>0</v>
      </c>
      <c r="T3" s="31">
        <v>100</v>
      </c>
      <c r="U3" s="31">
        <v>7</v>
      </c>
      <c r="V3" s="31">
        <v>3.9</v>
      </c>
      <c r="W3" s="31">
        <v>0.8</v>
      </c>
      <c r="X3" s="31">
        <v>74.5</v>
      </c>
      <c r="Y3" s="31">
        <v>13.9</v>
      </c>
      <c r="Z3" s="31">
        <v>100</v>
      </c>
      <c r="AA3" s="31">
        <v>16.600000000000001</v>
      </c>
      <c r="AB3" s="31">
        <v>31.7</v>
      </c>
      <c r="AC3" s="31">
        <v>47.3</v>
      </c>
      <c r="AD3" s="31">
        <v>4.4000000000000004</v>
      </c>
      <c r="AE3" s="31">
        <v>0</v>
      </c>
      <c r="AF3" s="31">
        <v>100</v>
      </c>
      <c r="AG3" s="31">
        <v>6.2</v>
      </c>
      <c r="AH3" s="31">
        <v>3.5</v>
      </c>
      <c r="AI3" s="31">
        <v>0.7</v>
      </c>
      <c r="AJ3" s="31">
        <v>75.400000000000006</v>
      </c>
      <c r="AK3" s="31">
        <v>14.2</v>
      </c>
      <c r="AL3" s="31">
        <v>100</v>
      </c>
      <c r="AM3" s="31">
        <v>18.600000000000001</v>
      </c>
      <c r="AN3" s="31">
        <v>30.8</v>
      </c>
      <c r="AO3" s="31">
        <v>45.5</v>
      </c>
      <c r="AP3" s="31">
        <v>5.0999999999999996</v>
      </c>
      <c r="AQ3" s="32" t="s">
        <v>602</v>
      </c>
      <c r="AR3" s="31">
        <v>100</v>
      </c>
      <c r="AS3" s="31">
        <v>5.6</v>
      </c>
      <c r="AT3" s="31">
        <v>4.5</v>
      </c>
      <c r="AU3" s="31">
        <v>1</v>
      </c>
      <c r="AV3" s="31">
        <v>71.099999999999994</v>
      </c>
      <c r="AW3" s="31">
        <v>17.7</v>
      </c>
      <c r="AX3" s="31">
        <v>100</v>
      </c>
      <c r="AY3" s="31">
        <v>19.399999999999999</v>
      </c>
      <c r="AZ3" s="31">
        <v>26.7</v>
      </c>
      <c r="BA3" s="31">
        <v>48.3</v>
      </c>
      <c r="BB3" s="31">
        <v>5.7</v>
      </c>
      <c r="BC3" s="32" t="s">
        <v>602</v>
      </c>
      <c r="BD3" s="31">
        <v>100</v>
      </c>
      <c r="BE3" s="31">
        <v>5</v>
      </c>
      <c r="BF3" s="31">
        <v>3.7</v>
      </c>
      <c r="BG3" s="31">
        <v>1</v>
      </c>
      <c r="BH3" s="31">
        <v>72</v>
      </c>
      <c r="BI3" s="31">
        <v>18.3</v>
      </c>
      <c r="BJ3" s="31">
        <v>100</v>
      </c>
      <c r="BK3" s="31">
        <v>12.9</v>
      </c>
      <c r="BL3" s="31">
        <v>22</v>
      </c>
      <c r="BM3" s="31">
        <v>61.6</v>
      </c>
      <c r="BN3" s="31">
        <v>3.5</v>
      </c>
      <c r="BO3" s="32" t="s">
        <v>602</v>
      </c>
      <c r="BP3" s="32" t="s">
        <v>362</v>
      </c>
      <c r="BQ3" s="32" t="s">
        <v>362</v>
      </c>
      <c r="BR3" s="32" t="s">
        <v>362</v>
      </c>
      <c r="BS3" s="32" t="s">
        <v>362</v>
      </c>
      <c r="BT3" s="32" t="s">
        <v>362</v>
      </c>
      <c r="BU3" s="32" t="s">
        <v>362</v>
      </c>
      <c r="BV3" s="31">
        <v>100</v>
      </c>
      <c r="BW3" s="31">
        <v>12.6</v>
      </c>
      <c r="BX3" s="31">
        <v>19.7</v>
      </c>
      <c r="BY3" s="31">
        <v>62.1</v>
      </c>
      <c r="BZ3" s="31">
        <v>5.5</v>
      </c>
      <c r="CA3" s="32" t="s">
        <v>602</v>
      </c>
      <c r="CB3" s="32" t="s">
        <v>362</v>
      </c>
      <c r="CC3" s="32" t="s">
        <v>362</v>
      </c>
      <c r="CD3" s="32" t="s">
        <v>362</v>
      </c>
      <c r="CE3" s="32" t="s">
        <v>362</v>
      </c>
      <c r="CF3" s="32" t="s">
        <v>362</v>
      </c>
      <c r="CG3" s="32" t="s">
        <v>362</v>
      </c>
      <c r="CH3" s="31">
        <v>100</v>
      </c>
      <c r="CI3" s="31">
        <v>16.399999999999999</v>
      </c>
      <c r="CJ3" s="31">
        <v>18.2</v>
      </c>
      <c r="CK3" s="31">
        <v>60.3</v>
      </c>
      <c r="CL3" s="31">
        <v>5</v>
      </c>
      <c r="CM3" s="32" t="s">
        <v>602</v>
      </c>
    </row>
    <row r="4" spans="1:91" ht="20.100000000000001" customHeight="1" x14ac:dyDescent="0.25">
      <c r="A4" s="30" t="s">
        <v>363</v>
      </c>
      <c r="B4" s="32" t="s">
        <v>362</v>
      </c>
      <c r="C4" s="32" t="s">
        <v>362</v>
      </c>
      <c r="D4" s="32" t="s">
        <v>362</v>
      </c>
      <c r="E4" s="32" t="s">
        <v>362</v>
      </c>
      <c r="F4" s="32" t="s">
        <v>362</v>
      </c>
      <c r="G4" s="32" t="s">
        <v>362</v>
      </c>
      <c r="H4" s="32" t="s">
        <v>362</v>
      </c>
      <c r="I4" s="32" t="s">
        <v>362</v>
      </c>
      <c r="J4" s="32" t="s">
        <v>362</v>
      </c>
      <c r="K4" s="32" t="s">
        <v>362</v>
      </c>
      <c r="L4" s="32" t="s">
        <v>362</v>
      </c>
      <c r="M4" s="32" t="s">
        <v>362</v>
      </c>
      <c r="N4" s="31">
        <v>100</v>
      </c>
      <c r="O4" s="31">
        <v>10.9</v>
      </c>
      <c r="P4" s="31">
        <v>37.200000000000003</v>
      </c>
      <c r="Q4" s="31">
        <v>48.5</v>
      </c>
      <c r="R4" s="31">
        <v>3.3</v>
      </c>
      <c r="S4" s="31">
        <v>0.1</v>
      </c>
      <c r="T4" s="31">
        <v>100</v>
      </c>
      <c r="U4" s="31">
        <v>3.5</v>
      </c>
      <c r="V4" s="31">
        <v>4.3</v>
      </c>
      <c r="W4" s="31">
        <v>1.7</v>
      </c>
      <c r="X4" s="31">
        <v>78.8</v>
      </c>
      <c r="Y4" s="31">
        <v>11.8</v>
      </c>
      <c r="Z4" s="31">
        <v>100</v>
      </c>
      <c r="AA4" s="31">
        <v>13.7</v>
      </c>
      <c r="AB4" s="31">
        <v>38.9</v>
      </c>
      <c r="AC4" s="31">
        <v>43.7</v>
      </c>
      <c r="AD4" s="31">
        <v>3.6</v>
      </c>
      <c r="AE4" s="32" t="s">
        <v>362</v>
      </c>
      <c r="AF4" s="31">
        <v>100</v>
      </c>
      <c r="AG4" s="31">
        <v>3.1</v>
      </c>
      <c r="AH4" s="31">
        <v>3.1</v>
      </c>
      <c r="AI4" s="31">
        <v>1</v>
      </c>
      <c r="AJ4" s="31">
        <v>81</v>
      </c>
      <c r="AK4" s="31">
        <v>11.8</v>
      </c>
      <c r="AL4" s="31">
        <v>100</v>
      </c>
      <c r="AM4" s="31">
        <v>15.8</v>
      </c>
      <c r="AN4" s="31">
        <v>36.700000000000003</v>
      </c>
      <c r="AO4" s="31">
        <v>43.8</v>
      </c>
      <c r="AP4" s="31">
        <v>3.8</v>
      </c>
      <c r="AQ4" s="32" t="s">
        <v>362</v>
      </c>
      <c r="AR4" s="31">
        <v>100</v>
      </c>
      <c r="AS4" s="31">
        <v>2.2999999999999998</v>
      </c>
      <c r="AT4" s="31">
        <v>3</v>
      </c>
      <c r="AU4" s="31">
        <v>2.1</v>
      </c>
      <c r="AV4" s="31">
        <v>78.3</v>
      </c>
      <c r="AW4" s="31">
        <v>14.3</v>
      </c>
      <c r="AX4" s="31">
        <v>100</v>
      </c>
      <c r="AY4" s="31">
        <v>17.5</v>
      </c>
      <c r="AZ4" s="31">
        <v>32.5</v>
      </c>
      <c r="BA4" s="31">
        <v>45.8</v>
      </c>
      <c r="BB4" s="31">
        <v>4.2</v>
      </c>
      <c r="BC4" s="32" t="s">
        <v>362</v>
      </c>
      <c r="BD4" s="31">
        <v>100</v>
      </c>
      <c r="BE4" s="31">
        <v>1.9</v>
      </c>
      <c r="BF4" s="31">
        <v>3.6</v>
      </c>
      <c r="BG4" s="31">
        <v>1.3</v>
      </c>
      <c r="BH4" s="31">
        <v>81.2</v>
      </c>
      <c r="BI4" s="31">
        <v>12.1</v>
      </c>
      <c r="BJ4" s="31">
        <v>100</v>
      </c>
      <c r="BK4" s="31">
        <v>11.1</v>
      </c>
      <c r="BL4" s="31">
        <v>27.2</v>
      </c>
      <c r="BM4" s="31">
        <v>58.9</v>
      </c>
      <c r="BN4" s="31">
        <v>2.7</v>
      </c>
      <c r="BO4" s="32" t="s">
        <v>603</v>
      </c>
      <c r="BP4" s="32" t="s">
        <v>362</v>
      </c>
      <c r="BQ4" s="32" t="s">
        <v>362</v>
      </c>
      <c r="BR4" s="32" t="s">
        <v>362</v>
      </c>
      <c r="BS4" s="32" t="s">
        <v>362</v>
      </c>
      <c r="BT4" s="32" t="s">
        <v>362</v>
      </c>
      <c r="BU4" s="32" t="s">
        <v>362</v>
      </c>
      <c r="BV4" s="31">
        <v>100</v>
      </c>
      <c r="BW4" s="31">
        <v>14.2</v>
      </c>
      <c r="BX4" s="31">
        <v>23.3</v>
      </c>
      <c r="BY4" s="31">
        <v>58.6</v>
      </c>
      <c r="BZ4" s="31">
        <v>3.9</v>
      </c>
      <c r="CA4" s="32" t="s">
        <v>602</v>
      </c>
      <c r="CB4" s="32" t="s">
        <v>362</v>
      </c>
      <c r="CC4" s="32" t="s">
        <v>362</v>
      </c>
      <c r="CD4" s="32" t="s">
        <v>362</v>
      </c>
      <c r="CE4" s="32" t="s">
        <v>362</v>
      </c>
      <c r="CF4" s="32" t="s">
        <v>362</v>
      </c>
      <c r="CG4" s="32" t="s">
        <v>362</v>
      </c>
      <c r="CH4" s="31">
        <v>100</v>
      </c>
      <c r="CI4" s="31">
        <v>17.899999999999999</v>
      </c>
      <c r="CJ4" s="31">
        <v>20.8</v>
      </c>
      <c r="CK4" s="31">
        <v>56.8</v>
      </c>
      <c r="CL4" s="31">
        <v>4.5</v>
      </c>
      <c r="CM4" s="32" t="s">
        <v>362</v>
      </c>
    </row>
    <row r="5" spans="1:91" ht="20.100000000000001" customHeight="1" x14ac:dyDescent="0.25">
      <c r="A5" s="30" t="s">
        <v>360</v>
      </c>
      <c r="B5" s="31">
        <v>100</v>
      </c>
      <c r="C5" s="31">
        <v>10.8</v>
      </c>
      <c r="D5" s="31">
        <v>37.299999999999997</v>
      </c>
      <c r="E5" s="31">
        <v>49.5</v>
      </c>
      <c r="F5" s="31">
        <v>2.4</v>
      </c>
      <c r="G5" s="31">
        <v>0</v>
      </c>
      <c r="H5" s="32" t="s">
        <v>362</v>
      </c>
      <c r="I5" s="31">
        <v>8.4</v>
      </c>
      <c r="J5" s="31">
        <v>7.5</v>
      </c>
      <c r="K5" s="31">
        <v>2.8</v>
      </c>
      <c r="L5" s="31">
        <v>67.900000000000006</v>
      </c>
      <c r="M5" s="31">
        <v>13.4</v>
      </c>
      <c r="N5" s="31">
        <v>100</v>
      </c>
      <c r="O5" s="31">
        <v>11.2</v>
      </c>
      <c r="P5" s="31">
        <v>34</v>
      </c>
      <c r="Q5" s="31">
        <v>51.2</v>
      </c>
      <c r="R5" s="31">
        <v>3.6</v>
      </c>
      <c r="S5" s="32" t="s">
        <v>362</v>
      </c>
      <c r="T5" s="31">
        <v>100</v>
      </c>
      <c r="U5" s="31">
        <v>5</v>
      </c>
      <c r="V5" s="31">
        <v>4.4000000000000004</v>
      </c>
      <c r="W5" s="31">
        <v>1.1000000000000001</v>
      </c>
      <c r="X5" s="31">
        <v>76.599999999999994</v>
      </c>
      <c r="Y5" s="31">
        <v>12.9</v>
      </c>
      <c r="Z5" s="31">
        <v>100</v>
      </c>
      <c r="AA5" s="31">
        <v>13.8</v>
      </c>
      <c r="AB5" s="31">
        <v>33.6</v>
      </c>
      <c r="AC5" s="31">
        <v>49.6</v>
      </c>
      <c r="AD5" s="31">
        <v>3</v>
      </c>
      <c r="AE5" s="31">
        <v>0.1</v>
      </c>
      <c r="AF5" s="31">
        <v>100</v>
      </c>
      <c r="AG5" s="31">
        <v>3.1</v>
      </c>
      <c r="AH5" s="31">
        <v>3.6</v>
      </c>
      <c r="AI5" s="31">
        <v>0.8</v>
      </c>
      <c r="AJ5" s="31">
        <v>78.900000000000006</v>
      </c>
      <c r="AK5" s="31">
        <v>13.5</v>
      </c>
      <c r="AL5" s="31">
        <v>100</v>
      </c>
      <c r="AM5" s="31">
        <v>14.4</v>
      </c>
      <c r="AN5" s="31">
        <v>31.6</v>
      </c>
      <c r="AO5" s="31">
        <v>49.9</v>
      </c>
      <c r="AP5" s="31">
        <v>4.0999999999999996</v>
      </c>
      <c r="AQ5" s="32" t="s">
        <v>602</v>
      </c>
      <c r="AR5" s="31">
        <v>100</v>
      </c>
      <c r="AS5" s="31">
        <v>3.1</v>
      </c>
      <c r="AT5" s="31">
        <v>4.5999999999999996</v>
      </c>
      <c r="AU5" s="31">
        <v>1.3</v>
      </c>
      <c r="AV5" s="31">
        <v>74</v>
      </c>
      <c r="AW5" s="31">
        <v>17.100000000000001</v>
      </c>
      <c r="AX5" s="31">
        <v>100</v>
      </c>
      <c r="AY5" s="31">
        <v>19.2</v>
      </c>
      <c r="AZ5" s="31">
        <v>27.4</v>
      </c>
      <c r="BA5" s="31">
        <v>49.4</v>
      </c>
      <c r="BB5" s="31">
        <v>4</v>
      </c>
      <c r="BC5" s="32" t="s">
        <v>602</v>
      </c>
      <c r="BD5" s="31">
        <v>100</v>
      </c>
      <c r="BE5" s="31">
        <v>2.2000000000000002</v>
      </c>
      <c r="BF5" s="31">
        <v>2.5</v>
      </c>
      <c r="BG5" s="31">
        <v>1.2</v>
      </c>
      <c r="BH5" s="31">
        <v>76.8</v>
      </c>
      <c r="BI5" s="31">
        <v>17.3</v>
      </c>
      <c r="BJ5" s="31">
        <v>100</v>
      </c>
      <c r="BK5" s="31">
        <v>11.6</v>
      </c>
      <c r="BL5" s="31">
        <v>21.8</v>
      </c>
      <c r="BM5" s="31">
        <v>64.400000000000006</v>
      </c>
      <c r="BN5" s="31">
        <v>2.2999999999999998</v>
      </c>
      <c r="BO5" s="32" t="s">
        <v>362</v>
      </c>
      <c r="BP5" s="32" t="s">
        <v>362</v>
      </c>
      <c r="BQ5" s="32" t="s">
        <v>362</v>
      </c>
      <c r="BR5" s="32" t="s">
        <v>362</v>
      </c>
      <c r="BS5" s="32" t="s">
        <v>362</v>
      </c>
      <c r="BT5" s="32" t="s">
        <v>362</v>
      </c>
      <c r="BU5" s="32" t="s">
        <v>362</v>
      </c>
      <c r="BV5" s="31">
        <v>100</v>
      </c>
      <c r="BW5" s="31">
        <v>14.4</v>
      </c>
      <c r="BX5" s="31">
        <v>20.7</v>
      </c>
      <c r="BY5" s="31">
        <v>61.4</v>
      </c>
      <c r="BZ5" s="31">
        <v>3.4</v>
      </c>
      <c r="CA5" s="32" t="s">
        <v>603</v>
      </c>
      <c r="CB5" s="32" t="s">
        <v>362</v>
      </c>
      <c r="CC5" s="32" t="s">
        <v>362</v>
      </c>
      <c r="CD5" s="32" t="s">
        <v>362</v>
      </c>
      <c r="CE5" s="32" t="s">
        <v>362</v>
      </c>
      <c r="CF5" s="32" t="s">
        <v>362</v>
      </c>
      <c r="CG5" s="32" t="s">
        <v>362</v>
      </c>
      <c r="CH5" s="31">
        <v>100</v>
      </c>
      <c r="CI5" s="31">
        <v>19.3</v>
      </c>
      <c r="CJ5" s="31">
        <v>18.8</v>
      </c>
      <c r="CK5" s="31">
        <v>59.1</v>
      </c>
      <c r="CL5" s="31">
        <v>2.8</v>
      </c>
      <c r="CM5" s="32" t="s">
        <v>362</v>
      </c>
    </row>
    <row r="6" spans="1:91" ht="20.100000000000001" customHeight="1" x14ac:dyDescent="0.25">
      <c r="A6" s="30" t="s">
        <v>359</v>
      </c>
      <c r="B6" s="31">
        <v>100</v>
      </c>
      <c r="C6" s="31">
        <v>11.2</v>
      </c>
      <c r="D6" s="31">
        <v>32.4</v>
      </c>
      <c r="E6" s="31">
        <v>52.8</v>
      </c>
      <c r="F6" s="31">
        <v>3.7</v>
      </c>
      <c r="G6" s="32" t="s">
        <v>362</v>
      </c>
      <c r="H6" s="32" t="s">
        <v>362</v>
      </c>
      <c r="I6" s="31">
        <v>10</v>
      </c>
      <c r="J6" s="31">
        <v>7.9</v>
      </c>
      <c r="K6" s="31">
        <v>1.5</v>
      </c>
      <c r="L6" s="31">
        <v>65.900000000000006</v>
      </c>
      <c r="M6" s="31">
        <v>14.7</v>
      </c>
      <c r="N6" s="31">
        <v>100</v>
      </c>
      <c r="O6" s="31">
        <v>11.1</v>
      </c>
      <c r="P6" s="31">
        <v>30.3</v>
      </c>
      <c r="Q6" s="31">
        <v>54.8</v>
      </c>
      <c r="R6" s="31">
        <v>3.7</v>
      </c>
      <c r="S6" s="31">
        <v>0</v>
      </c>
      <c r="T6" s="31">
        <v>100</v>
      </c>
      <c r="U6" s="31">
        <v>4.8</v>
      </c>
      <c r="V6" s="31">
        <v>3.5</v>
      </c>
      <c r="W6" s="31">
        <v>0.7</v>
      </c>
      <c r="X6" s="31">
        <v>79.099999999999994</v>
      </c>
      <c r="Y6" s="31">
        <v>12</v>
      </c>
      <c r="Z6" s="31">
        <v>100</v>
      </c>
      <c r="AA6" s="31">
        <v>14.2</v>
      </c>
      <c r="AB6" s="31">
        <v>28.7</v>
      </c>
      <c r="AC6" s="31">
        <v>52.7</v>
      </c>
      <c r="AD6" s="31">
        <v>4.2</v>
      </c>
      <c r="AE6" s="31">
        <v>0</v>
      </c>
      <c r="AF6" s="31">
        <v>100</v>
      </c>
      <c r="AG6" s="31">
        <v>5.5</v>
      </c>
      <c r="AH6" s="31">
        <v>3.1</v>
      </c>
      <c r="AI6" s="31">
        <v>0.7</v>
      </c>
      <c r="AJ6" s="31">
        <v>78.900000000000006</v>
      </c>
      <c r="AK6" s="31">
        <v>11.8</v>
      </c>
      <c r="AL6" s="31">
        <v>100</v>
      </c>
      <c r="AM6" s="31">
        <v>15.7</v>
      </c>
      <c r="AN6" s="31">
        <v>29.8</v>
      </c>
      <c r="AO6" s="31">
        <v>50.5</v>
      </c>
      <c r="AP6" s="31">
        <v>4.0999999999999996</v>
      </c>
      <c r="AQ6" s="32" t="s">
        <v>362</v>
      </c>
      <c r="AR6" s="31">
        <v>100</v>
      </c>
      <c r="AS6" s="31">
        <v>4.3</v>
      </c>
      <c r="AT6" s="31">
        <v>4.7</v>
      </c>
      <c r="AU6" s="31">
        <v>0.8</v>
      </c>
      <c r="AV6" s="31">
        <v>72.2</v>
      </c>
      <c r="AW6" s="31">
        <v>17.899999999999999</v>
      </c>
      <c r="AX6" s="31">
        <v>100</v>
      </c>
      <c r="AY6" s="31">
        <v>17.3</v>
      </c>
      <c r="AZ6" s="31">
        <v>25.6</v>
      </c>
      <c r="BA6" s="31">
        <v>52.5</v>
      </c>
      <c r="BB6" s="31">
        <v>4.7</v>
      </c>
      <c r="BC6" s="32" t="s">
        <v>602</v>
      </c>
      <c r="BD6" s="31">
        <v>100</v>
      </c>
      <c r="BE6" s="31">
        <v>3.1</v>
      </c>
      <c r="BF6" s="31">
        <v>3.7</v>
      </c>
      <c r="BG6" s="31">
        <v>0.7</v>
      </c>
      <c r="BH6" s="31">
        <v>74.7</v>
      </c>
      <c r="BI6" s="31">
        <v>17.8</v>
      </c>
      <c r="BJ6" s="31">
        <v>100</v>
      </c>
      <c r="BK6" s="31">
        <v>14.4</v>
      </c>
      <c r="BL6" s="31">
        <v>19.399999999999999</v>
      </c>
      <c r="BM6" s="31">
        <v>63.7</v>
      </c>
      <c r="BN6" s="31">
        <v>2.6</v>
      </c>
      <c r="BO6" s="32" t="s">
        <v>362</v>
      </c>
      <c r="BP6" s="32" t="s">
        <v>362</v>
      </c>
      <c r="BQ6" s="32" t="s">
        <v>362</v>
      </c>
      <c r="BR6" s="32" t="s">
        <v>362</v>
      </c>
      <c r="BS6" s="32" t="s">
        <v>362</v>
      </c>
      <c r="BT6" s="32" t="s">
        <v>362</v>
      </c>
      <c r="BU6" s="32" t="s">
        <v>362</v>
      </c>
      <c r="BV6" s="31">
        <v>100</v>
      </c>
      <c r="BW6" s="31">
        <v>15.5</v>
      </c>
      <c r="BX6" s="31">
        <v>18.7</v>
      </c>
      <c r="BY6" s="31">
        <v>61.1</v>
      </c>
      <c r="BZ6" s="31">
        <v>4.5999999999999996</v>
      </c>
      <c r="CA6" s="32" t="s">
        <v>602</v>
      </c>
      <c r="CB6" s="32" t="s">
        <v>362</v>
      </c>
      <c r="CC6" s="32" t="s">
        <v>362</v>
      </c>
      <c r="CD6" s="32" t="s">
        <v>362</v>
      </c>
      <c r="CE6" s="32" t="s">
        <v>362</v>
      </c>
      <c r="CF6" s="32" t="s">
        <v>362</v>
      </c>
      <c r="CG6" s="32" t="s">
        <v>362</v>
      </c>
      <c r="CH6" s="31">
        <v>100</v>
      </c>
      <c r="CI6" s="31">
        <v>21.4</v>
      </c>
      <c r="CJ6" s="31">
        <v>16.2</v>
      </c>
      <c r="CK6" s="31">
        <v>58.8</v>
      </c>
      <c r="CL6" s="31">
        <v>3.6</v>
      </c>
      <c r="CM6" s="32" t="s">
        <v>362</v>
      </c>
    </row>
  </sheetData>
  <mergeCells count="9">
    <mergeCell ref="A1:A2"/>
    <mergeCell ref="B1:M1"/>
    <mergeCell ref="N1:Y1"/>
    <mergeCell ref="CH1:CM1"/>
    <mergeCell ref="Z1:AK1"/>
    <mergeCell ref="AL1:AW1"/>
    <mergeCell ref="AX1:BI1"/>
    <mergeCell ref="BJ1:BU1"/>
    <mergeCell ref="BV1:CG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A7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53" x14ac:dyDescent="0.25">
      <c r="A1" s="58" t="s">
        <v>845</v>
      </c>
    </row>
    <row r="2" spans="1:53" ht="20.100000000000001" customHeight="1" x14ac:dyDescent="0.25">
      <c r="A2" s="137"/>
      <c r="B2" s="136" t="s">
        <v>247</v>
      </c>
      <c r="C2" s="136"/>
      <c r="D2" s="136"/>
      <c r="E2" s="136"/>
      <c r="F2" s="136" t="s">
        <v>248</v>
      </c>
      <c r="G2" s="136"/>
      <c r="H2" s="136"/>
      <c r="I2" s="136"/>
      <c r="J2" s="136" t="s">
        <v>249</v>
      </c>
      <c r="K2" s="136"/>
      <c r="L2" s="136"/>
      <c r="M2" s="136"/>
      <c r="N2" s="136" t="s">
        <v>250</v>
      </c>
      <c r="O2" s="136"/>
      <c r="P2" s="136"/>
      <c r="Q2" s="136"/>
      <c r="R2" s="136" t="s">
        <v>251</v>
      </c>
      <c r="S2" s="136"/>
      <c r="T2" s="136"/>
      <c r="U2" s="136"/>
      <c r="V2" s="136" t="s">
        <v>252</v>
      </c>
      <c r="W2" s="136"/>
      <c r="X2" s="136"/>
      <c r="Y2" s="136"/>
      <c r="Z2" s="136" t="s">
        <v>253</v>
      </c>
      <c r="AA2" s="136"/>
      <c r="AB2" s="136"/>
      <c r="AC2" s="136"/>
      <c r="AD2" s="136" t="s">
        <v>254</v>
      </c>
      <c r="AE2" s="136"/>
      <c r="AF2" s="136"/>
      <c r="AG2" s="136"/>
      <c r="AH2" s="136" t="s">
        <v>255</v>
      </c>
      <c r="AI2" s="136"/>
      <c r="AJ2" s="136"/>
      <c r="AK2" s="136"/>
      <c r="AL2" s="136" t="s">
        <v>256</v>
      </c>
      <c r="AM2" s="136"/>
      <c r="AN2" s="136"/>
      <c r="AO2" s="136"/>
      <c r="AP2" s="136" t="s">
        <v>257</v>
      </c>
      <c r="AQ2" s="136"/>
      <c r="AR2" s="136"/>
      <c r="AS2" s="136"/>
      <c r="AT2" s="136" t="s">
        <v>258</v>
      </c>
      <c r="AU2" s="136"/>
      <c r="AV2" s="136"/>
      <c r="AW2" s="136"/>
      <c r="AX2" s="136" t="s">
        <v>259</v>
      </c>
      <c r="AY2" s="136"/>
      <c r="AZ2" s="136"/>
      <c r="BA2" s="136"/>
    </row>
    <row r="3" spans="1:53" ht="20.100000000000001" customHeight="1" x14ac:dyDescent="0.25">
      <c r="A3" s="138"/>
      <c r="B3" s="64" t="s">
        <v>352</v>
      </c>
      <c r="C3" s="64" t="s">
        <v>351</v>
      </c>
      <c r="D3" s="64" t="s">
        <v>350</v>
      </c>
      <c r="E3" s="64" t="s">
        <v>349</v>
      </c>
      <c r="F3" s="64" t="s">
        <v>352</v>
      </c>
      <c r="G3" s="64" t="s">
        <v>351</v>
      </c>
      <c r="H3" s="64" t="s">
        <v>350</v>
      </c>
      <c r="I3" s="64" t="s">
        <v>349</v>
      </c>
      <c r="J3" s="64" t="s">
        <v>352</v>
      </c>
      <c r="K3" s="64" t="s">
        <v>351</v>
      </c>
      <c r="L3" s="64" t="s">
        <v>350</v>
      </c>
      <c r="M3" s="64" t="s">
        <v>349</v>
      </c>
      <c r="N3" s="64" t="s">
        <v>352</v>
      </c>
      <c r="O3" s="64" t="s">
        <v>351</v>
      </c>
      <c r="P3" s="64" t="s">
        <v>350</v>
      </c>
      <c r="Q3" s="64" t="s">
        <v>349</v>
      </c>
      <c r="R3" s="64" t="s">
        <v>352</v>
      </c>
      <c r="S3" s="64" t="s">
        <v>351</v>
      </c>
      <c r="T3" s="64" t="s">
        <v>350</v>
      </c>
      <c r="U3" s="64" t="s">
        <v>349</v>
      </c>
      <c r="V3" s="64" t="s">
        <v>352</v>
      </c>
      <c r="W3" s="64" t="s">
        <v>351</v>
      </c>
      <c r="X3" s="64" t="s">
        <v>350</v>
      </c>
      <c r="Y3" s="64" t="s">
        <v>349</v>
      </c>
      <c r="Z3" s="64" t="s">
        <v>352</v>
      </c>
      <c r="AA3" s="64" t="s">
        <v>351</v>
      </c>
      <c r="AB3" s="64" t="s">
        <v>350</v>
      </c>
      <c r="AC3" s="64" t="s">
        <v>349</v>
      </c>
      <c r="AD3" s="64" t="s">
        <v>352</v>
      </c>
      <c r="AE3" s="64" t="s">
        <v>351</v>
      </c>
      <c r="AF3" s="64" t="s">
        <v>350</v>
      </c>
      <c r="AG3" s="64" t="s">
        <v>349</v>
      </c>
      <c r="AH3" s="64" t="s">
        <v>352</v>
      </c>
      <c r="AI3" s="64" t="s">
        <v>351</v>
      </c>
      <c r="AJ3" s="64" t="s">
        <v>350</v>
      </c>
      <c r="AK3" s="64" t="s">
        <v>349</v>
      </c>
      <c r="AL3" s="64" t="s">
        <v>352</v>
      </c>
      <c r="AM3" s="64" t="s">
        <v>351</v>
      </c>
      <c r="AN3" s="64" t="s">
        <v>350</v>
      </c>
      <c r="AO3" s="64" t="s">
        <v>349</v>
      </c>
      <c r="AP3" s="64" t="s">
        <v>352</v>
      </c>
      <c r="AQ3" s="64" t="s">
        <v>351</v>
      </c>
      <c r="AR3" s="64" t="s">
        <v>350</v>
      </c>
      <c r="AS3" s="64" t="s">
        <v>349</v>
      </c>
      <c r="AT3" s="64" t="s">
        <v>352</v>
      </c>
      <c r="AU3" s="64" t="s">
        <v>351</v>
      </c>
      <c r="AV3" s="64" t="s">
        <v>350</v>
      </c>
      <c r="AW3" s="64" t="s">
        <v>349</v>
      </c>
      <c r="AX3" s="64" t="s">
        <v>352</v>
      </c>
      <c r="AY3" s="64" t="s">
        <v>351</v>
      </c>
      <c r="AZ3" s="64" t="s">
        <v>350</v>
      </c>
      <c r="BA3" s="64" t="s">
        <v>349</v>
      </c>
    </row>
    <row r="4" spans="1:53" ht="20.100000000000001" customHeight="1" x14ac:dyDescent="0.25">
      <c r="A4" s="30" t="s">
        <v>348</v>
      </c>
      <c r="B4" s="66">
        <f>SUM(C4:E4)</f>
        <v>450996</v>
      </c>
      <c r="C4" s="66">
        <v>138400</v>
      </c>
      <c r="D4" s="66">
        <v>174325</v>
      </c>
      <c r="E4" s="66">
        <v>138271</v>
      </c>
      <c r="F4" s="66">
        <f>SUM(G4:I4)</f>
        <v>458943</v>
      </c>
      <c r="G4" s="66">
        <v>136470</v>
      </c>
      <c r="H4" s="66">
        <v>183063</v>
      </c>
      <c r="I4" s="66">
        <v>139410</v>
      </c>
      <c r="J4" s="66">
        <f>SUM(K4:M4)</f>
        <v>492963</v>
      </c>
      <c r="K4" s="66">
        <v>131909</v>
      </c>
      <c r="L4" s="66">
        <v>203502</v>
      </c>
      <c r="M4" s="66">
        <v>157552</v>
      </c>
      <c r="N4" s="66">
        <f>SUM(O4:Q4)</f>
        <v>519495</v>
      </c>
      <c r="O4" s="66">
        <v>130729</v>
      </c>
      <c r="P4" s="66">
        <v>215244</v>
      </c>
      <c r="Q4" s="66">
        <v>173522</v>
      </c>
      <c r="R4" s="66">
        <f>SUM(S4:U4)</f>
        <v>530655</v>
      </c>
      <c r="S4" s="66">
        <v>130813</v>
      </c>
      <c r="T4" s="66">
        <v>217574</v>
      </c>
      <c r="U4" s="66">
        <v>182268</v>
      </c>
      <c r="V4" s="66">
        <f>SUM(W4:Y4)</f>
        <v>537132</v>
      </c>
      <c r="W4" s="66">
        <v>140027</v>
      </c>
      <c r="X4" s="66">
        <v>210431</v>
      </c>
      <c r="Y4" s="66">
        <v>186674</v>
      </c>
      <c r="Z4" s="66">
        <f>SUM(AA4:AC4)</f>
        <v>541293</v>
      </c>
      <c r="AA4" s="66">
        <v>145799</v>
      </c>
      <c r="AB4" s="66">
        <v>204091</v>
      </c>
      <c r="AC4" s="66">
        <v>191403</v>
      </c>
      <c r="AD4" s="66">
        <f>SUM(AE4:AG4)</f>
        <v>568611</v>
      </c>
      <c r="AE4" s="66">
        <v>167218</v>
      </c>
      <c r="AF4" s="66">
        <v>203632</v>
      </c>
      <c r="AG4" s="66">
        <v>197761</v>
      </c>
      <c r="AH4" s="66">
        <f>SUM(AI4:AK4)</f>
        <v>577145</v>
      </c>
      <c r="AI4" s="66">
        <v>178319</v>
      </c>
      <c r="AJ4" s="66">
        <v>200815</v>
      </c>
      <c r="AK4" s="66">
        <v>198011</v>
      </c>
      <c r="AL4" s="66">
        <f>SUM(AM4:AO4)</f>
        <v>508963</v>
      </c>
      <c r="AM4" s="66">
        <v>146904</v>
      </c>
      <c r="AN4" s="66">
        <v>177811</v>
      </c>
      <c r="AO4" s="66">
        <v>184248</v>
      </c>
      <c r="AP4" s="66">
        <f>SUM(AQ4:AS4)</f>
        <v>475777</v>
      </c>
      <c r="AQ4" s="66">
        <v>135385</v>
      </c>
      <c r="AR4" s="66">
        <v>169074</v>
      </c>
      <c r="AS4" s="66">
        <v>171318</v>
      </c>
      <c r="AT4" s="66">
        <f>SUM(AU4:AW4)</f>
        <v>535197</v>
      </c>
      <c r="AU4" s="66">
        <v>156365</v>
      </c>
      <c r="AV4" s="66">
        <v>193856</v>
      </c>
      <c r="AW4" s="66">
        <v>184976</v>
      </c>
      <c r="AX4" s="66">
        <f>SUM(AY4:BA4)</f>
        <v>621921</v>
      </c>
      <c r="AY4" s="66">
        <v>185705</v>
      </c>
      <c r="AZ4" s="66">
        <v>225852</v>
      </c>
      <c r="BA4" s="66">
        <v>210364</v>
      </c>
    </row>
    <row r="5" spans="1:53" x14ac:dyDescent="0.25">
      <c r="A5" s="58" t="s">
        <v>786</v>
      </c>
    </row>
    <row r="6" spans="1:53" x14ac:dyDescent="0.25">
      <c r="A6" s="39"/>
    </row>
    <row r="7" spans="1:53" x14ac:dyDescent="0.25">
      <c r="A7" s="58" t="s">
        <v>779</v>
      </c>
    </row>
  </sheetData>
  <mergeCells count="14">
    <mergeCell ref="AL2:AO2"/>
    <mergeCell ref="AP2:AS2"/>
    <mergeCell ref="AT2:AW2"/>
    <mergeCell ref="AX2:BA2"/>
    <mergeCell ref="AD2:AG2"/>
    <mergeCell ref="R2:U2"/>
    <mergeCell ref="V2:Y2"/>
    <mergeCell ref="Z2:AC2"/>
    <mergeCell ref="AH2:AK2"/>
    <mergeCell ref="A2:A3"/>
    <mergeCell ref="B2:E2"/>
    <mergeCell ref="F2:I2"/>
    <mergeCell ref="J2:M2"/>
    <mergeCell ref="N2:Q2"/>
  </mergeCells>
  <phoneticPr fontId="2" type="noConversion"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/>
  <dimension ref="A1:Y8"/>
  <sheetViews>
    <sheetView zoomScaleNormal="100" workbookViewId="0">
      <selection activeCell="A8" sqref="A8:A10"/>
    </sheetView>
  </sheetViews>
  <sheetFormatPr defaultColWidth="24" defaultRowHeight="13.5" x14ac:dyDescent="0.2"/>
  <cols>
    <col min="1" max="2" width="24" style="29"/>
    <col min="3" max="4" width="0" style="29" hidden="1" customWidth="1"/>
    <col min="5" max="5" width="24" style="29"/>
    <col min="6" max="7" width="0" style="29" hidden="1" customWidth="1"/>
    <col min="8" max="8" width="24" style="29"/>
    <col min="9" max="10" width="0" style="29" hidden="1" customWidth="1"/>
    <col min="11" max="11" width="24" style="29"/>
    <col min="12" max="13" width="0" style="29" hidden="1" customWidth="1"/>
    <col min="14" max="14" width="24" style="29"/>
    <col min="15" max="16" width="0" style="29" hidden="1" customWidth="1"/>
    <col min="17" max="17" width="24" style="29"/>
    <col min="18" max="19" width="0" style="29" hidden="1" customWidth="1"/>
    <col min="20" max="20" width="24" style="29"/>
    <col min="21" max="22" width="0" style="29" hidden="1" customWidth="1"/>
    <col min="23" max="23" width="24" style="29"/>
    <col min="24" max="25" width="0" style="29" hidden="1" customWidth="1"/>
    <col min="26" max="16384" width="24" style="29"/>
  </cols>
  <sheetData>
    <row r="1" spans="1:25" x14ac:dyDescent="0.25">
      <c r="A1" s="58" t="s">
        <v>955</v>
      </c>
    </row>
    <row r="2" spans="1:25" ht="20.100000000000001" customHeight="1" x14ac:dyDescent="0.25">
      <c r="A2" s="67" t="s">
        <v>457</v>
      </c>
      <c r="B2" s="140" t="s">
        <v>246</v>
      </c>
      <c r="C2" s="140" t="s">
        <v>246</v>
      </c>
      <c r="D2" s="140" t="s">
        <v>246</v>
      </c>
      <c r="E2" s="140" t="s">
        <v>248</v>
      </c>
      <c r="F2" s="140" t="s">
        <v>248</v>
      </c>
      <c r="G2" s="140" t="s">
        <v>248</v>
      </c>
      <c r="H2" s="140" t="s">
        <v>250</v>
      </c>
      <c r="I2" s="140" t="s">
        <v>250</v>
      </c>
      <c r="J2" s="140" t="s">
        <v>250</v>
      </c>
      <c r="K2" s="140" t="s">
        <v>252</v>
      </c>
      <c r="L2" s="140" t="s">
        <v>252</v>
      </c>
      <c r="M2" s="140" t="s">
        <v>252</v>
      </c>
      <c r="N2" s="140" t="s">
        <v>254</v>
      </c>
      <c r="O2" s="140" t="s">
        <v>254</v>
      </c>
      <c r="P2" s="140" t="s">
        <v>254</v>
      </c>
      <c r="Q2" s="140" t="s">
        <v>256</v>
      </c>
      <c r="R2" s="140" t="s">
        <v>256</v>
      </c>
      <c r="S2" s="140" t="s">
        <v>256</v>
      </c>
      <c r="T2" s="140" t="s">
        <v>258</v>
      </c>
      <c r="U2" s="140" t="s">
        <v>258</v>
      </c>
      <c r="V2" s="140" t="s">
        <v>258</v>
      </c>
      <c r="W2" s="140" t="s">
        <v>260</v>
      </c>
      <c r="X2" s="140" t="s">
        <v>260</v>
      </c>
      <c r="Y2" s="140" t="s">
        <v>260</v>
      </c>
    </row>
    <row r="3" spans="1:25" ht="20.100000000000001" customHeight="1" x14ac:dyDescent="0.25">
      <c r="A3" s="64" t="s">
        <v>363</v>
      </c>
      <c r="B3" s="84"/>
      <c r="C3" s="66" t="s">
        <v>362</v>
      </c>
      <c r="D3" s="66" t="s">
        <v>362</v>
      </c>
      <c r="E3" s="84">
        <f>SUM(F3:G3)</f>
        <v>68</v>
      </c>
      <c r="F3" s="69">
        <v>31.5</v>
      </c>
      <c r="G3" s="69">
        <v>36.5</v>
      </c>
      <c r="H3" s="84">
        <f>SUM(I3:J3)</f>
        <v>70.8</v>
      </c>
      <c r="I3" s="69">
        <v>33.4</v>
      </c>
      <c r="J3" s="69">
        <v>37.4</v>
      </c>
      <c r="K3" s="84">
        <f>SUM(L3:M3)</f>
        <v>72.8</v>
      </c>
      <c r="L3" s="69">
        <v>36.4</v>
      </c>
      <c r="M3" s="69">
        <v>36.4</v>
      </c>
      <c r="N3" s="84">
        <f>SUM(O3:P3)</f>
        <v>74.199999999999989</v>
      </c>
      <c r="O3" s="69">
        <v>39.4</v>
      </c>
      <c r="P3" s="69">
        <v>34.799999999999997</v>
      </c>
      <c r="Q3" s="84">
        <f>SUM(R3:S3)</f>
        <v>76.900000000000006</v>
      </c>
      <c r="R3" s="69">
        <v>47.6</v>
      </c>
      <c r="S3" s="69">
        <v>29.3</v>
      </c>
      <c r="T3" s="84">
        <f>SUM(U3:V3)</f>
        <v>80.7</v>
      </c>
      <c r="U3" s="69">
        <v>45.7</v>
      </c>
      <c r="V3" s="69">
        <v>35</v>
      </c>
      <c r="W3" s="84">
        <f>SUM(X3:Y3)</f>
        <v>80.800000000000011</v>
      </c>
      <c r="X3" s="69">
        <v>44.7</v>
      </c>
      <c r="Y3" s="69">
        <v>36.1</v>
      </c>
    </row>
    <row r="4" spans="1:25" ht="20.100000000000001" customHeight="1" x14ac:dyDescent="0.25">
      <c r="A4" s="64" t="s">
        <v>360</v>
      </c>
      <c r="B4" s="84">
        <f>SUM(C4:D4)</f>
        <v>64.800000000000011</v>
      </c>
      <c r="C4" s="69">
        <v>26.6</v>
      </c>
      <c r="D4" s="69">
        <v>38.200000000000003</v>
      </c>
      <c r="E4" s="84">
        <f>SUM(F4:G4)</f>
        <v>65</v>
      </c>
      <c r="F4" s="69">
        <v>27.7</v>
      </c>
      <c r="G4" s="69">
        <v>37.299999999999997</v>
      </c>
      <c r="H4" s="84">
        <f>SUM(I4:J4)</f>
        <v>63.599999999999994</v>
      </c>
      <c r="I4" s="69">
        <v>28.3</v>
      </c>
      <c r="J4" s="69">
        <v>35.299999999999997</v>
      </c>
      <c r="K4" s="84">
        <f>SUM(L4:M4)</f>
        <v>65.2</v>
      </c>
      <c r="L4" s="69">
        <v>29.6</v>
      </c>
      <c r="M4" s="69">
        <v>35.6</v>
      </c>
      <c r="N4" s="84">
        <f>SUM(O4:P4)</f>
        <v>64.7</v>
      </c>
      <c r="O4" s="69">
        <v>29</v>
      </c>
      <c r="P4" s="69">
        <v>35.700000000000003</v>
      </c>
      <c r="Q4" s="84">
        <f>SUM(R4:S4)</f>
        <v>67.8</v>
      </c>
      <c r="R4" s="69">
        <v>31.8</v>
      </c>
      <c r="S4" s="69">
        <v>36</v>
      </c>
      <c r="T4" s="84">
        <f>SUM(U4:V4)</f>
        <v>73.400000000000006</v>
      </c>
      <c r="U4" s="69">
        <v>37.299999999999997</v>
      </c>
      <c r="V4" s="69">
        <v>36.1</v>
      </c>
      <c r="W4" s="84">
        <f>SUM(X4:Y4)</f>
        <v>71.5</v>
      </c>
      <c r="X4" s="69">
        <v>36.6</v>
      </c>
      <c r="Y4" s="69">
        <v>34.9</v>
      </c>
    </row>
    <row r="5" spans="1:25" ht="20.100000000000001" customHeight="1" x14ac:dyDescent="0.25">
      <c r="A5" s="64" t="s">
        <v>359</v>
      </c>
      <c r="B5" s="84">
        <f>SUM(C5:D5)</f>
        <v>59.699999999999996</v>
      </c>
      <c r="C5" s="69">
        <v>21.4</v>
      </c>
      <c r="D5" s="69">
        <v>38.299999999999997</v>
      </c>
      <c r="E5" s="84">
        <f>SUM(F5:G5)</f>
        <v>62.3</v>
      </c>
      <c r="F5" s="69">
        <v>24.8</v>
      </c>
      <c r="G5" s="69">
        <v>37.5</v>
      </c>
      <c r="H5" s="84">
        <f>SUM(I5:J5)</f>
        <v>61.5</v>
      </c>
      <c r="I5" s="69">
        <v>23.4</v>
      </c>
      <c r="J5" s="69">
        <v>38.1</v>
      </c>
      <c r="K5" s="84">
        <f>SUM(L5:M5)</f>
        <v>62.8</v>
      </c>
      <c r="L5" s="69">
        <v>23.5</v>
      </c>
      <c r="M5" s="69">
        <v>39.299999999999997</v>
      </c>
      <c r="N5" s="84">
        <f>SUM(O5:P5)</f>
        <v>62.6</v>
      </c>
      <c r="O5" s="69">
        <v>26.4</v>
      </c>
      <c r="P5" s="69">
        <v>36.200000000000003</v>
      </c>
      <c r="Q5" s="84">
        <f>SUM(R5:S5)</f>
        <v>66</v>
      </c>
      <c r="R5" s="69">
        <v>30.4</v>
      </c>
      <c r="S5" s="69">
        <v>35.6</v>
      </c>
      <c r="T5" s="84">
        <f>SUM(U5:V5)</f>
        <v>72.400000000000006</v>
      </c>
      <c r="U5" s="69">
        <v>34.5</v>
      </c>
      <c r="V5" s="69">
        <v>37.9</v>
      </c>
      <c r="W5" s="84">
        <f>SUM(X5:Y5)</f>
        <v>70.5</v>
      </c>
      <c r="X5" s="69">
        <v>34</v>
      </c>
      <c r="Y5" s="69">
        <v>36.5</v>
      </c>
    </row>
    <row r="6" spans="1:25" x14ac:dyDescent="0.25">
      <c r="A6" s="58" t="s">
        <v>954</v>
      </c>
    </row>
    <row r="8" spans="1:25" x14ac:dyDescent="0.25">
      <c r="A8" s="58" t="s">
        <v>779</v>
      </c>
    </row>
  </sheetData>
  <mergeCells count="8">
    <mergeCell ref="B2:D2"/>
    <mergeCell ref="E2:G2"/>
    <mergeCell ref="W2:Y2"/>
    <mergeCell ref="H2:J2"/>
    <mergeCell ref="K2:M2"/>
    <mergeCell ref="N2:P2"/>
    <mergeCell ref="Q2:S2"/>
    <mergeCell ref="T2:V2"/>
  </mergeCells>
  <phoneticPr fontId="2" type="noConversion"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H9"/>
  <sheetViews>
    <sheetView zoomScaleNormal="100" workbookViewId="0">
      <selection activeCell="A8" sqref="A8:A10"/>
    </sheetView>
  </sheetViews>
  <sheetFormatPr defaultColWidth="24" defaultRowHeight="13.5" x14ac:dyDescent="0.2"/>
  <cols>
    <col min="1" max="16384" width="24" style="29"/>
  </cols>
  <sheetData>
    <row r="1" spans="1:8" x14ac:dyDescent="0.25">
      <c r="A1" s="58" t="s">
        <v>956</v>
      </c>
    </row>
    <row r="2" spans="1:8" ht="20.100000000000001" customHeight="1" x14ac:dyDescent="0.25">
      <c r="A2" s="67" t="s">
        <v>457</v>
      </c>
      <c r="B2" s="64" t="s">
        <v>247</v>
      </c>
      <c r="C2" s="64" t="s">
        <v>249</v>
      </c>
      <c r="D2" s="64" t="s">
        <v>251</v>
      </c>
      <c r="E2" s="64" t="s">
        <v>253</v>
      </c>
      <c r="F2" s="64" t="s">
        <v>255</v>
      </c>
      <c r="G2" s="64" t="s">
        <v>257</v>
      </c>
      <c r="H2" s="64" t="s">
        <v>259</v>
      </c>
    </row>
    <row r="3" spans="1:8" ht="20.100000000000001" customHeight="1" x14ac:dyDescent="0.25">
      <c r="A3" s="64" t="s">
        <v>364</v>
      </c>
      <c r="B3" s="69">
        <v>19.8</v>
      </c>
      <c r="C3" s="69">
        <v>19.899999999999999</v>
      </c>
      <c r="D3" s="69">
        <v>18.2</v>
      </c>
      <c r="E3" s="69">
        <v>17.8</v>
      </c>
      <c r="F3" s="69">
        <v>16.100000000000001</v>
      </c>
      <c r="G3" s="69">
        <v>8.4</v>
      </c>
      <c r="H3" s="69">
        <v>10.6</v>
      </c>
    </row>
    <row r="4" spans="1:8" ht="20.100000000000001" customHeight="1" x14ac:dyDescent="0.25">
      <c r="A4" s="64" t="s">
        <v>363</v>
      </c>
      <c r="B4" s="69">
        <v>77.7</v>
      </c>
      <c r="C4" s="69">
        <v>80.099999999999994</v>
      </c>
      <c r="D4" s="69">
        <v>76.599999999999994</v>
      </c>
      <c r="E4" s="69">
        <v>78.400000000000006</v>
      </c>
      <c r="F4" s="69">
        <v>76.099999999999994</v>
      </c>
      <c r="G4" s="69">
        <v>23.3</v>
      </c>
      <c r="H4" s="69">
        <v>27.2</v>
      </c>
    </row>
    <row r="5" spans="1:8" ht="20.100000000000001" customHeight="1" x14ac:dyDescent="0.25">
      <c r="A5" s="64" t="s">
        <v>360</v>
      </c>
      <c r="B5" s="69">
        <v>13.2</v>
      </c>
      <c r="C5" s="69">
        <v>13.7</v>
      </c>
      <c r="D5" s="69">
        <v>11.6</v>
      </c>
      <c r="E5" s="69">
        <v>11.5</v>
      </c>
      <c r="F5" s="69">
        <v>9.9</v>
      </c>
      <c r="G5" s="69">
        <v>6.4</v>
      </c>
      <c r="H5" s="69">
        <v>6.1</v>
      </c>
    </row>
    <row r="6" spans="1:8" ht="20.100000000000001" customHeight="1" x14ac:dyDescent="0.25">
      <c r="A6" s="64" t="s">
        <v>359</v>
      </c>
      <c r="B6" s="69">
        <v>11.2</v>
      </c>
      <c r="C6" s="69">
        <v>11.2</v>
      </c>
      <c r="D6" s="69">
        <v>10.6</v>
      </c>
      <c r="E6" s="69">
        <v>10.7</v>
      </c>
      <c r="F6" s="69">
        <v>9.8000000000000007</v>
      </c>
      <c r="G6" s="69">
        <v>4.8</v>
      </c>
      <c r="H6" s="69">
        <v>11.1</v>
      </c>
    </row>
    <row r="7" spans="1:8" x14ac:dyDescent="0.25">
      <c r="A7" s="58" t="s">
        <v>957</v>
      </c>
    </row>
    <row r="9" spans="1:8" x14ac:dyDescent="0.25">
      <c r="A9" s="58" t="s">
        <v>779</v>
      </c>
    </row>
  </sheetData>
  <phoneticPr fontId="2" type="noConversion"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/>
  <dimension ref="A1:H9"/>
  <sheetViews>
    <sheetView zoomScaleNormal="100" workbookViewId="0">
      <selection activeCell="A8" sqref="A8:A10"/>
    </sheetView>
  </sheetViews>
  <sheetFormatPr defaultColWidth="24" defaultRowHeight="13.5" x14ac:dyDescent="0.2"/>
  <cols>
    <col min="1" max="16384" width="24" style="29"/>
  </cols>
  <sheetData>
    <row r="1" spans="1:8" x14ac:dyDescent="0.25">
      <c r="A1" s="58" t="s">
        <v>958</v>
      </c>
    </row>
    <row r="2" spans="1:8" ht="20.100000000000001" customHeight="1" x14ac:dyDescent="0.25">
      <c r="A2" s="67" t="s">
        <v>457</v>
      </c>
      <c r="B2" s="64" t="s">
        <v>247</v>
      </c>
      <c r="C2" s="64" t="s">
        <v>249</v>
      </c>
      <c r="D2" s="64" t="s">
        <v>251</v>
      </c>
      <c r="E2" s="64" t="s">
        <v>253</v>
      </c>
      <c r="F2" s="64" t="s">
        <v>255</v>
      </c>
      <c r="G2" s="64" t="s">
        <v>257</v>
      </c>
      <c r="H2" s="64" t="s">
        <v>259</v>
      </c>
    </row>
    <row r="3" spans="1:8" ht="20.100000000000001" customHeight="1" x14ac:dyDescent="0.25">
      <c r="A3" s="64" t="s">
        <v>364</v>
      </c>
      <c r="B3" s="69">
        <v>36.4</v>
      </c>
      <c r="C3" s="69">
        <v>34.6</v>
      </c>
      <c r="D3" s="69">
        <v>29.9</v>
      </c>
      <c r="E3" s="69">
        <v>26.7</v>
      </c>
      <c r="F3" s="69">
        <v>25.6</v>
      </c>
      <c r="G3" s="69">
        <v>21.6</v>
      </c>
      <c r="H3" s="69">
        <v>23.7</v>
      </c>
    </row>
    <row r="4" spans="1:8" ht="20.100000000000001" customHeight="1" x14ac:dyDescent="0.25">
      <c r="A4" s="64" t="s">
        <v>363</v>
      </c>
      <c r="B4" s="69">
        <v>41.1</v>
      </c>
      <c r="C4" s="69">
        <v>30.1</v>
      </c>
      <c r="D4" s="69">
        <v>31</v>
      </c>
      <c r="E4" s="69">
        <v>20.9</v>
      </c>
      <c r="F4" s="69">
        <v>15.1</v>
      </c>
      <c r="G4" s="69">
        <v>10.3</v>
      </c>
      <c r="H4" s="69">
        <v>10.199999999999999</v>
      </c>
    </row>
    <row r="5" spans="1:8" ht="20.100000000000001" customHeight="1" x14ac:dyDescent="0.25">
      <c r="A5" s="64" t="s">
        <v>360</v>
      </c>
      <c r="B5" s="69">
        <v>25.5</v>
      </c>
      <c r="C5" s="69">
        <v>24.8</v>
      </c>
      <c r="D5" s="69">
        <v>20.8</v>
      </c>
      <c r="E5" s="69">
        <v>20.7</v>
      </c>
      <c r="F5" s="69">
        <v>17.600000000000001</v>
      </c>
      <c r="G5" s="69">
        <v>12.9</v>
      </c>
      <c r="H5" s="69">
        <v>13.5</v>
      </c>
    </row>
    <row r="6" spans="1:8" ht="20.100000000000001" customHeight="1" x14ac:dyDescent="0.25">
      <c r="A6" s="64" t="s">
        <v>359</v>
      </c>
      <c r="B6" s="69">
        <v>40.200000000000003</v>
      </c>
      <c r="C6" s="69">
        <v>38</v>
      </c>
      <c r="D6" s="69">
        <v>32.200000000000003</v>
      </c>
      <c r="E6" s="69">
        <v>31.2</v>
      </c>
      <c r="F6" s="69">
        <v>29.1</v>
      </c>
      <c r="G6" s="69">
        <v>22.8</v>
      </c>
      <c r="H6" s="69">
        <v>24.5</v>
      </c>
    </row>
    <row r="7" spans="1:8" x14ac:dyDescent="0.25">
      <c r="A7" s="58" t="s">
        <v>957</v>
      </c>
    </row>
    <row r="9" spans="1:8" x14ac:dyDescent="0.25">
      <c r="A9" s="58" t="s">
        <v>779</v>
      </c>
    </row>
  </sheetData>
  <phoneticPr fontId="2" type="noConversion"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8" sqref="A8:A10"/>
    </sheetView>
  </sheetViews>
  <sheetFormatPr defaultColWidth="9.140625" defaultRowHeight="13.5" x14ac:dyDescent="0.2"/>
  <cols>
    <col min="1" max="16384" width="9.140625" style="27"/>
  </cols>
  <sheetData>
    <row r="1" spans="1:6" x14ac:dyDescent="0.25">
      <c r="A1" s="58" t="s">
        <v>959</v>
      </c>
    </row>
    <row r="2" spans="1:6" x14ac:dyDescent="0.2">
      <c r="A2" s="117" t="s">
        <v>741</v>
      </c>
      <c r="B2" s="117">
        <v>2002</v>
      </c>
      <c r="C2" s="117">
        <v>2007</v>
      </c>
      <c r="D2" s="117">
        <v>2012</v>
      </c>
      <c r="E2" s="117">
        <v>2017</v>
      </c>
      <c r="F2" s="117">
        <v>2022</v>
      </c>
    </row>
    <row r="3" spans="1:6" x14ac:dyDescent="0.2">
      <c r="A3" s="117" t="s">
        <v>261</v>
      </c>
      <c r="B3" s="118" t="s">
        <v>726</v>
      </c>
      <c r="C3" s="118">
        <v>54.2</v>
      </c>
      <c r="D3" s="118">
        <v>74</v>
      </c>
      <c r="E3" s="118">
        <v>77.7</v>
      </c>
      <c r="F3" s="118">
        <v>72.5</v>
      </c>
    </row>
    <row r="4" spans="1:6" x14ac:dyDescent="0.2">
      <c r="A4" s="117" t="s">
        <v>740</v>
      </c>
      <c r="B4" s="118">
        <v>57.9</v>
      </c>
      <c r="C4" s="118">
        <v>51.1</v>
      </c>
      <c r="D4" s="118">
        <v>71.099999999999994</v>
      </c>
      <c r="E4" s="118">
        <v>77.099999999999994</v>
      </c>
      <c r="F4" s="118">
        <v>71.599999999999994</v>
      </c>
    </row>
    <row r="5" spans="1:6" x14ac:dyDescent="0.2">
      <c r="A5" s="117" t="s">
        <v>739</v>
      </c>
      <c r="B5" s="118">
        <v>55.2</v>
      </c>
      <c r="C5" s="118">
        <v>42.9</v>
      </c>
      <c r="D5" s="118">
        <v>65.7</v>
      </c>
      <c r="E5" s="118">
        <v>74.900000000000006</v>
      </c>
      <c r="F5" s="118">
        <v>70.400000000000006</v>
      </c>
    </row>
    <row r="6" spans="1:6" x14ac:dyDescent="0.2">
      <c r="A6" s="117" t="s">
        <v>738</v>
      </c>
      <c r="B6" s="118">
        <v>64.3</v>
      </c>
      <c r="C6" s="118">
        <v>51.3</v>
      </c>
      <c r="D6" s="118">
        <v>67.7</v>
      </c>
      <c r="E6" s="118">
        <v>74.3</v>
      </c>
      <c r="F6" s="118">
        <v>70.900000000000006</v>
      </c>
    </row>
    <row r="7" spans="1:6" x14ac:dyDescent="0.2">
      <c r="A7" s="117" t="s">
        <v>737</v>
      </c>
      <c r="B7" s="118">
        <v>70.8</v>
      </c>
      <c r="C7" s="118">
        <v>58.5</v>
      </c>
      <c r="D7" s="118">
        <v>72.3</v>
      </c>
      <c r="E7" s="118">
        <v>74.099999999999994</v>
      </c>
      <c r="F7" s="118">
        <v>70.599999999999994</v>
      </c>
    </row>
    <row r="8" spans="1:6" x14ac:dyDescent="0.25">
      <c r="A8" s="58" t="s">
        <v>960</v>
      </c>
    </row>
    <row r="9" spans="1:6" x14ac:dyDescent="0.2">
      <c r="A9" s="29"/>
      <c r="B9" s="25"/>
    </row>
    <row r="10" spans="1:6" x14ac:dyDescent="0.25">
      <c r="A10" s="58" t="s">
        <v>779</v>
      </c>
    </row>
  </sheetData>
  <phoneticPr fontId="2" type="noConversion"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8" sqref="B8:B10"/>
    </sheetView>
  </sheetViews>
  <sheetFormatPr defaultColWidth="9.140625" defaultRowHeight="13.5" x14ac:dyDescent="0.2"/>
  <cols>
    <col min="1" max="16384" width="9.140625" style="27"/>
  </cols>
  <sheetData>
    <row r="1" spans="1:7" x14ac:dyDescent="0.25">
      <c r="A1" s="58" t="s">
        <v>961</v>
      </c>
    </row>
    <row r="2" spans="1:7" x14ac:dyDescent="0.2">
      <c r="A2" s="117" t="s">
        <v>741</v>
      </c>
      <c r="B2" s="80">
        <v>2002</v>
      </c>
      <c r="C2" s="80">
        <v>2006</v>
      </c>
      <c r="D2" s="80">
        <v>2010</v>
      </c>
      <c r="E2" s="80">
        <v>2014</v>
      </c>
      <c r="F2" s="80">
        <v>2018</v>
      </c>
      <c r="G2" s="80">
        <v>2022</v>
      </c>
    </row>
    <row r="3" spans="1:7" x14ac:dyDescent="0.2">
      <c r="A3" s="117" t="s">
        <v>261</v>
      </c>
      <c r="B3" s="87" t="s">
        <v>362</v>
      </c>
      <c r="C3" s="87">
        <v>37.9</v>
      </c>
      <c r="D3" s="87">
        <v>47.4</v>
      </c>
      <c r="E3" s="87">
        <v>52.2</v>
      </c>
      <c r="F3" s="87">
        <v>54.1</v>
      </c>
      <c r="G3" s="87">
        <v>35.700000000000003</v>
      </c>
    </row>
    <row r="4" spans="1:7" x14ac:dyDescent="0.2">
      <c r="A4" s="117" t="s">
        <v>740</v>
      </c>
      <c r="B4" s="87">
        <v>36.299999999999997</v>
      </c>
      <c r="C4" s="87">
        <v>38.299999999999997</v>
      </c>
      <c r="D4" s="87">
        <v>45.8</v>
      </c>
      <c r="E4" s="87">
        <v>51.4</v>
      </c>
      <c r="F4" s="87">
        <v>52.9</v>
      </c>
      <c r="G4" s="87">
        <v>37</v>
      </c>
    </row>
    <row r="5" spans="1:7" x14ac:dyDescent="0.2">
      <c r="A5" s="117" t="s">
        <v>739</v>
      </c>
      <c r="B5" s="87">
        <v>27</v>
      </c>
      <c r="C5" s="87">
        <v>29.6</v>
      </c>
      <c r="D5" s="87">
        <v>37.1</v>
      </c>
      <c r="E5" s="87">
        <v>45.1</v>
      </c>
      <c r="F5" s="87">
        <v>51</v>
      </c>
      <c r="G5" s="87">
        <v>35.6</v>
      </c>
    </row>
    <row r="6" spans="1:7" x14ac:dyDescent="0.2">
      <c r="A6" s="117" t="s">
        <v>738</v>
      </c>
      <c r="B6" s="87">
        <v>34.5</v>
      </c>
      <c r="C6" s="87">
        <v>37</v>
      </c>
      <c r="D6" s="87">
        <v>41.9</v>
      </c>
      <c r="E6" s="87">
        <v>45.1</v>
      </c>
      <c r="F6" s="87">
        <v>53</v>
      </c>
      <c r="G6" s="87">
        <v>36.9</v>
      </c>
    </row>
    <row r="7" spans="1:7" x14ac:dyDescent="0.2">
      <c r="A7" s="117" t="s">
        <v>737</v>
      </c>
      <c r="B7" s="87">
        <v>44.8</v>
      </c>
      <c r="C7" s="87">
        <v>45.6</v>
      </c>
      <c r="D7" s="87">
        <v>50</v>
      </c>
      <c r="E7" s="87">
        <v>49.9</v>
      </c>
      <c r="F7" s="87">
        <v>55.4</v>
      </c>
      <c r="G7" s="87">
        <v>38.6</v>
      </c>
    </row>
    <row r="8" spans="1:7" x14ac:dyDescent="0.25">
      <c r="A8" s="58" t="s">
        <v>960</v>
      </c>
    </row>
    <row r="9" spans="1:7" x14ac:dyDescent="0.2">
      <c r="A9" s="29"/>
    </row>
    <row r="10" spans="1:7" x14ac:dyDescent="0.25">
      <c r="A10" s="58" t="s">
        <v>779</v>
      </c>
    </row>
  </sheetData>
  <phoneticPr fontId="2" type="noConversion"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/>
  <dimension ref="A1:G8"/>
  <sheetViews>
    <sheetView zoomScaleNormal="100" workbookViewId="0">
      <selection activeCell="B8" sqref="B8:B10"/>
    </sheetView>
  </sheetViews>
  <sheetFormatPr defaultColWidth="24" defaultRowHeight="13.5" x14ac:dyDescent="0.2"/>
  <cols>
    <col min="1" max="2" width="24" style="29"/>
    <col min="3" max="4" width="0" style="29" hidden="1" customWidth="1"/>
    <col min="5" max="5" width="24" style="29"/>
    <col min="6" max="7" width="0" style="29" hidden="1" customWidth="1"/>
    <col min="8" max="16384" width="24" style="29"/>
  </cols>
  <sheetData>
    <row r="1" spans="1:7" x14ac:dyDescent="0.25">
      <c r="A1" s="58" t="s">
        <v>962</v>
      </c>
    </row>
    <row r="2" spans="1:7" ht="20.100000000000001" customHeight="1" x14ac:dyDescent="0.25">
      <c r="A2" s="29" t="s">
        <v>457</v>
      </c>
      <c r="B2" s="139" t="s">
        <v>258</v>
      </c>
      <c r="C2" s="139"/>
      <c r="D2" s="139"/>
      <c r="E2" s="139" t="s">
        <v>260</v>
      </c>
      <c r="F2" s="139"/>
      <c r="G2" s="139"/>
    </row>
    <row r="3" spans="1:7" ht="20.100000000000001" customHeight="1" x14ac:dyDescent="0.25">
      <c r="A3" s="64" t="s">
        <v>345</v>
      </c>
      <c r="B3" s="119">
        <f>SUM(C3:D3)</f>
        <v>33.800000000000004</v>
      </c>
      <c r="C3" s="69">
        <v>4.2</v>
      </c>
      <c r="D3" s="69">
        <v>29.6</v>
      </c>
      <c r="E3" s="119">
        <f>SUM(F3:G3)</f>
        <v>22.3</v>
      </c>
      <c r="F3" s="31">
        <v>2.2999999999999998</v>
      </c>
      <c r="G3" s="31">
        <v>20</v>
      </c>
    </row>
    <row r="4" spans="1:7" ht="20.100000000000001" customHeight="1" x14ac:dyDescent="0.25">
      <c r="A4" s="64" t="s">
        <v>344</v>
      </c>
      <c r="B4" s="119">
        <f>SUM(C4:D4)</f>
        <v>37.1</v>
      </c>
      <c r="C4" s="69">
        <v>4.4000000000000004</v>
      </c>
      <c r="D4" s="69">
        <v>32.700000000000003</v>
      </c>
      <c r="E4" s="119">
        <f>SUM(F4:G4)</f>
        <v>27.8</v>
      </c>
      <c r="F4" s="31">
        <v>2.5</v>
      </c>
      <c r="G4" s="31">
        <v>25.3</v>
      </c>
    </row>
    <row r="5" spans="1:7" ht="20.100000000000001" customHeight="1" x14ac:dyDescent="0.25">
      <c r="A5" s="64" t="s">
        <v>343</v>
      </c>
      <c r="B5" s="119">
        <f>SUM(C5:D5)</f>
        <v>42.099999999999994</v>
      </c>
      <c r="C5" s="69">
        <v>5.8</v>
      </c>
      <c r="D5" s="69">
        <v>36.299999999999997</v>
      </c>
      <c r="E5" s="119">
        <f>SUM(F5:G5)</f>
        <v>31.1</v>
      </c>
      <c r="F5" s="31">
        <v>3.8</v>
      </c>
      <c r="G5" s="31">
        <v>27.3</v>
      </c>
    </row>
    <row r="6" spans="1:7" x14ac:dyDescent="0.25">
      <c r="A6" s="58" t="s">
        <v>963</v>
      </c>
    </row>
    <row r="8" spans="1:7" x14ac:dyDescent="0.25">
      <c r="A8" s="58" t="s">
        <v>779</v>
      </c>
    </row>
  </sheetData>
  <mergeCells count="2">
    <mergeCell ref="B2:D2"/>
    <mergeCell ref="E2:G2"/>
  </mergeCells>
  <phoneticPr fontId="2" type="noConversion"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/>
  <dimension ref="A1:I8"/>
  <sheetViews>
    <sheetView zoomScaleNormal="100" workbookViewId="0">
      <selection activeCell="B8" sqref="B8:B10"/>
    </sheetView>
  </sheetViews>
  <sheetFormatPr defaultColWidth="24" defaultRowHeight="13.5" x14ac:dyDescent="0.2"/>
  <cols>
    <col min="1" max="2" width="24" style="29"/>
    <col min="3" max="5" width="0" style="29" hidden="1" customWidth="1"/>
    <col min="6" max="6" width="24" style="29"/>
    <col min="7" max="9" width="0" style="29" hidden="1" customWidth="1"/>
    <col min="10" max="16384" width="24" style="29"/>
  </cols>
  <sheetData>
    <row r="1" spans="1:9" x14ac:dyDescent="0.25">
      <c r="A1" s="58" t="s">
        <v>964</v>
      </c>
    </row>
    <row r="2" spans="1:9" ht="20.100000000000001" customHeight="1" x14ac:dyDescent="0.25">
      <c r="A2" s="67" t="s">
        <v>457</v>
      </c>
      <c r="B2" s="136" t="s">
        <v>258</v>
      </c>
      <c r="C2" s="136"/>
      <c r="D2" s="136"/>
      <c r="E2" s="136"/>
      <c r="F2" s="136" t="s">
        <v>260</v>
      </c>
      <c r="G2" s="136"/>
      <c r="H2" s="136"/>
      <c r="I2" s="136"/>
    </row>
    <row r="3" spans="1:9" ht="20.100000000000001" customHeight="1" x14ac:dyDescent="0.25">
      <c r="A3" s="64" t="s">
        <v>345</v>
      </c>
      <c r="B3" s="119">
        <f>SUM(C3:E3)</f>
        <v>32</v>
      </c>
      <c r="C3" s="69">
        <v>8.4</v>
      </c>
      <c r="D3" s="69">
        <v>9.6999999999999993</v>
      </c>
      <c r="E3" s="69">
        <v>13.9</v>
      </c>
      <c r="F3" s="119">
        <f>SUM(G3:I3)</f>
        <v>27.5</v>
      </c>
      <c r="G3" s="69">
        <v>5</v>
      </c>
      <c r="H3" s="69">
        <v>8.6999999999999993</v>
      </c>
      <c r="I3" s="69">
        <v>13.8</v>
      </c>
    </row>
    <row r="4" spans="1:9" ht="20.100000000000001" customHeight="1" x14ac:dyDescent="0.25">
      <c r="A4" s="64" t="s">
        <v>344</v>
      </c>
      <c r="B4" s="119">
        <f>SUM(C4:E4)</f>
        <v>32.299999999999997</v>
      </c>
      <c r="C4" s="69">
        <v>7.2</v>
      </c>
      <c r="D4" s="69">
        <v>10</v>
      </c>
      <c r="E4" s="69">
        <v>15.1</v>
      </c>
      <c r="F4" s="119">
        <f>SUM(G4:I4)</f>
        <v>31.599999999999998</v>
      </c>
      <c r="G4" s="69">
        <v>5.6</v>
      </c>
      <c r="H4" s="69">
        <v>9.1</v>
      </c>
      <c r="I4" s="69">
        <v>16.899999999999999</v>
      </c>
    </row>
    <row r="5" spans="1:9" ht="20.100000000000001" customHeight="1" x14ac:dyDescent="0.25">
      <c r="A5" s="64" t="s">
        <v>343</v>
      </c>
      <c r="B5" s="119">
        <f>SUM(C5:E5)</f>
        <v>38</v>
      </c>
      <c r="C5" s="69">
        <v>10</v>
      </c>
      <c r="D5" s="69">
        <v>11.5</v>
      </c>
      <c r="E5" s="69">
        <v>16.5</v>
      </c>
      <c r="F5" s="119">
        <f>SUM(G5:I5)</f>
        <v>35.5</v>
      </c>
      <c r="G5" s="69">
        <v>6.1</v>
      </c>
      <c r="H5" s="69">
        <v>11.1</v>
      </c>
      <c r="I5" s="69">
        <v>18.3</v>
      </c>
    </row>
    <row r="6" spans="1:9" x14ac:dyDescent="0.25">
      <c r="A6" s="58" t="s">
        <v>965</v>
      </c>
    </row>
    <row r="8" spans="1:9" x14ac:dyDescent="0.25">
      <c r="A8" s="58" t="s">
        <v>779</v>
      </c>
    </row>
  </sheetData>
  <mergeCells count="2">
    <mergeCell ref="B2:E2"/>
    <mergeCell ref="F2:I2"/>
  </mergeCells>
  <phoneticPr fontId="2" type="noConversion"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/>
  <dimension ref="A1:I8"/>
  <sheetViews>
    <sheetView zoomScaleNormal="100" workbookViewId="0">
      <selection activeCell="B8" sqref="B8:B10"/>
    </sheetView>
  </sheetViews>
  <sheetFormatPr defaultColWidth="24" defaultRowHeight="13.5" x14ac:dyDescent="0.2"/>
  <cols>
    <col min="1" max="2" width="24" style="29"/>
    <col min="3" max="5" width="24" style="29" hidden="1" customWidth="1"/>
    <col min="6" max="6" width="24" style="29"/>
    <col min="7" max="9" width="24" style="29" hidden="1" customWidth="1"/>
    <col min="10" max="16384" width="24" style="29"/>
  </cols>
  <sheetData>
    <row r="1" spans="1:9" x14ac:dyDescent="0.25">
      <c r="A1" s="58" t="s">
        <v>966</v>
      </c>
    </row>
    <row r="2" spans="1:9" ht="20.100000000000001" customHeight="1" x14ac:dyDescent="0.25">
      <c r="A2" s="67" t="s">
        <v>457</v>
      </c>
      <c r="B2" s="136" t="s">
        <v>258</v>
      </c>
      <c r="C2" s="136"/>
      <c r="D2" s="136"/>
      <c r="E2" s="136"/>
      <c r="F2" s="136" t="s">
        <v>260</v>
      </c>
      <c r="G2" s="136"/>
      <c r="H2" s="136"/>
      <c r="I2" s="136"/>
    </row>
    <row r="3" spans="1:9" ht="20.100000000000001" customHeight="1" x14ac:dyDescent="0.25">
      <c r="A3" s="64" t="s">
        <v>345</v>
      </c>
      <c r="B3" s="119">
        <f>SUM(C3:E3)</f>
        <v>9.6999999999999993</v>
      </c>
      <c r="C3" s="69">
        <v>0.5</v>
      </c>
      <c r="D3" s="69">
        <v>1.6</v>
      </c>
      <c r="E3" s="69">
        <v>7.6</v>
      </c>
      <c r="F3" s="119">
        <f>SUM(G3:I3)</f>
        <v>10.3</v>
      </c>
      <c r="G3" s="69">
        <v>1</v>
      </c>
      <c r="H3" s="69">
        <v>2.1</v>
      </c>
      <c r="I3" s="69">
        <v>7.2</v>
      </c>
    </row>
    <row r="4" spans="1:9" ht="20.100000000000001" customHeight="1" x14ac:dyDescent="0.25">
      <c r="A4" s="64" t="s">
        <v>344</v>
      </c>
      <c r="B4" s="119">
        <f>SUM(C4:E4)</f>
        <v>10.3</v>
      </c>
      <c r="C4" s="69">
        <v>0.5</v>
      </c>
      <c r="D4" s="69">
        <v>1.5</v>
      </c>
      <c r="E4" s="69">
        <v>8.3000000000000007</v>
      </c>
      <c r="F4" s="119">
        <f>SUM(G4:I4)</f>
        <v>12.399999999999999</v>
      </c>
      <c r="G4" s="69">
        <v>1.1000000000000001</v>
      </c>
      <c r="H4" s="69">
        <v>2.1</v>
      </c>
      <c r="I4" s="69">
        <v>9.1999999999999993</v>
      </c>
    </row>
    <row r="5" spans="1:9" ht="20.100000000000001" customHeight="1" x14ac:dyDescent="0.25">
      <c r="A5" s="64" t="s">
        <v>343</v>
      </c>
      <c r="B5" s="119">
        <f>SUM(C5:E5)</f>
        <v>12</v>
      </c>
      <c r="C5" s="69">
        <v>1</v>
      </c>
      <c r="D5" s="69">
        <v>1.8</v>
      </c>
      <c r="E5" s="69">
        <v>9.1999999999999993</v>
      </c>
      <c r="F5" s="119">
        <f>SUM(G5:I5)</f>
        <v>13.9</v>
      </c>
      <c r="G5" s="69">
        <v>1.6</v>
      </c>
      <c r="H5" s="69">
        <v>2.5</v>
      </c>
      <c r="I5" s="69">
        <v>9.8000000000000007</v>
      </c>
    </row>
    <row r="6" spans="1:9" x14ac:dyDescent="0.25">
      <c r="A6" s="58" t="s">
        <v>965</v>
      </c>
    </row>
    <row r="8" spans="1:9" x14ac:dyDescent="0.25">
      <c r="A8" s="58" t="s">
        <v>779</v>
      </c>
    </row>
  </sheetData>
  <mergeCells count="2">
    <mergeCell ref="F2:I2"/>
    <mergeCell ref="B2:E2"/>
  </mergeCells>
  <phoneticPr fontId="2" type="noConversion"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BI9"/>
  <sheetViews>
    <sheetView zoomScaleNormal="100" workbookViewId="0">
      <selection activeCell="B8" sqref="B8:B10"/>
    </sheetView>
  </sheetViews>
  <sheetFormatPr defaultColWidth="24" defaultRowHeight="13.5" x14ac:dyDescent="0.2"/>
  <cols>
    <col min="1" max="16384" width="24" style="29"/>
  </cols>
  <sheetData>
    <row r="1" spans="1:61" x14ac:dyDescent="0.25">
      <c r="A1" s="58" t="s">
        <v>967</v>
      </c>
    </row>
    <row r="2" spans="1:61" ht="20.100000000000001" customHeight="1" x14ac:dyDescent="0.25">
      <c r="A2" s="137" t="s">
        <v>457</v>
      </c>
      <c r="B2" s="140" t="s">
        <v>249</v>
      </c>
      <c r="C2" s="140" t="s">
        <v>249</v>
      </c>
      <c r="D2" s="140" t="s">
        <v>249</v>
      </c>
      <c r="E2" s="140" t="s">
        <v>249</v>
      </c>
      <c r="F2" s="140" t="s">
        <v>249</v>
      </c>
      <c r="G2" s="140" t="s">
        <v>250</v>
      </c>
      <c r="H2" s="140" t="s">
        <v>250</v>
      </c>
      <c r="I2" s="140" t="s">
        <v>250</v>
      </c>
      <c r="J2" s="140" t="s">
        <v>250</v>
      </c>
      <c r="K2" s="140" t="s">
        <v>250</v>
      </c>
      <c r="L2" s="140" t="s">
        <v>251</v>
      </c>
      <c r="M2" s="140" t="s">
        <v>251</v>
      </c>
      <c r="N2" s="140" t="s">
        <v>251</v>
      </c>
      <c r="O2" s="140" t="s">
        <v>251</v>
      </c>
      <c r="P2" s="140" t="s">
        <v>251</v>
      </c>
      <c r="Q2" s="140" t="s">
        <v>252</v>
      </c>
      <c r="R2" s="140" t="s">
        <v>252</v>
      </c>
      <c r="S2" s="140" t="s">
        <v>252</v>
      </c>
      <c r="T2" s="140" t="s">
        <v>252</v>
      </c>
      <c r="U2" s="140" t="s">
        <v>252</v>
      </c>
      <c r="V2" s="140" t="s">
        <v>253</v>
      </c>
      <c r="W2" s="140" t="s">
        <v>253</v>
      </c>
      <c r="X2" s="140" t="s">
        <v>253</v>
      </c>
      <c r="Y2" s="140" t="s">
        <v>253</v>
      </c>
      <c r="Z2" s="140" t="s">
        <v>253</v>
      </c>
      <c r="AA2" s="140" t="s">
        <v>254</v>
      </c>
      <c r="AB2" s="140" t="s">
        <v>254</v>
      </c>
      <c r="AC2" s="140" t="s">
        <v>254</v>
      </c>
      <c r="AD2" s="140" t="s">
        <v>254</v>
      </c>
      <c r="AE2" s="140" t="s">
        <v>254</v>
      </c>
      <c r="AF2" s="140" t="s">
        <v>255</v>
      </c>
      <c r="AG2" s="140" t="s">
        <v>255</v>
      </c>
      <c r="AH2" s="140" t="s">
        <v>255</v>
      </c>
      <c r="AI2" s="140" t="s">
        <v>255</v>
      </c>
      <c r="AJ2" s="140" t="s">
        <v>255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257</v>
      </c>
      <c r="AQ2" s="140" t="s">
        <v>257</v>
      </c>
      <c r="AR2" s="140" t="s">
        <v>257</v>
      </c>
      <c r="AS2" s="140" t="s">
        <v>257</v>
      </c>
      <c r="AT2" s="140" t="s">
        <v>257</v>
      </c>
      <c r="AU2" s="140" t="s">
        <v>258</v>
      </c>
      <c r="AV2" s="140" t="s">
        <v>258</v>
      </c>
      <c r="AW2" s="140" t="s">
        <v>258</v>
      </c>
      <c r="AX2" s="140" t="s">
        <v>258</v>
      </c>
      <c r="AY2" s="140" t="s">
        <v>258</v>
      </c>
      <c r="AZ2" s="140" t="s">
        <v>259</v>
      </c>
      <c r="BA2" s="140" t="s">
        <v>259</v>
      </c>
      <c r="BB2" s="140" t="s">
        <v>259</v>
      </c>
      <c r="BC2" s="140" t="s">
        <v>259</v>
      </c>
      <c r="BD2" s="140" t="s">
        <v>259</v>
      </c>
      <c r="BE2" s="140" t="s">
        <v>260</v>
      </c>
      <c r="BF2" s="140" t="s">
        <v>260</v>
      </c>
      <c r="BG2" s="140" t="s">
        <v>260</v>
      </c>
      <c r="BH2" s="140" t="s">
        <v>260</v>
      </c>
      <c r="BI2" s="140" t="s">
        <v>260</v>
      </c>
    </row>
    <row r="3" spans="1:61" ht="20.100000000000001" customHeight="1" x14ac:dyDescent="0.25">
      <c r="A3" s="138" t="s">
        <v>347</v>
      </c>
      <c r="B3" s="30" t="s">
        <v>617</v>
      </c>
      <c r="C3" s="30" t="s">
        <v>616</v>
      </c>
      <c r="D3" s="30" t="s">
        <v>615</v>
      </c>
      <c r="E3" s="30" t="s">
        <v>614</v>
      </c>
      <c r="F3" s="30" t="s">
        <v>466</v>
      </c>
      <c r="G3" s="30" t="s">
        <v>617</v>
      </c>
      <c r="H3" s="30" t="s">
        <v>616</v>
      </c>
      <c r="I3" s="30" t="s">
        <v>615</v>
      </c>
      <c r="J3" s="30" t="s">
        <v>614</v>
      </c>
      <c r="K3" s="30" t="s">
        <v>466</v>
      </c>
      <c r="L3" s="30" t="s">
        <v>617</v>
      </c>
      <c r="M3" s="30" t="s">
        <v>616</v>
      </c>
      <c r="N3" s="30" t="s">
        <v>615</v>
      </c>
      <c r="O3" s="30" t="s">
        <v>614</v>
      </c>
      <c r="P3" s="30" t="s">
        <v>466</v>
      </c>
      <c r="Q3" s="30" t="s">
        <v>617</v>
      </c>
      <c r="R3" s="30" t="s">
        <v>616</v>
      </c>
      <c r="S3" s="30" t="s">
        <v>615</v>
      </c>
      <c r="T3" s="30" t="s">
        <v>614</v>
      </c>
      <c r="U3" s="30" t="s">
        <v>466</v>
      </c>
      <c r="V3" s="30" t="s">
        <v>617</v>
      </c>
      <c r="W3" s="30" t="s">
        <v>616</v>
      </c>
      <c r="X3" s="30" t="s">
        <v>615</v>
      </c>
      <c r="Y3" s="30" t="s">
        <v>614</v>
      </c>
      <c r="Z3" s="30" t="s">
        <v>466</v>
      </c>
      <c r="AA3" s="30" t="s">
        <v>617</v>
      </c>
      <c r="AB3" s="30" t="s">
        <v>616</v>
      </c>
      <c r="AC3" s="30" t="s">
        <v>615</v>
      </c>
      <c r="AD3" s="30" t="s">
        <v>614</v>
      </c>
      <c r="AE3" s="30" t="s">
        <v>466</v>
      </c>
      <c r="AF3" s="30" t="s">
        <v>617</v>
      </c>
      <c r="AG3" s="30" t="s">
        <v>616</v>
      </c>
      <c r="AH3" s="30" t="s">
        <v>615</v>
      </c>
      <c r="AI3" s="30" t="s">
        <v>614</v>
      </c>
      <c r="AJ3" s="30" t="s">
        <v>466</v>
      </c>
      <c r="AK3" s="30" t="s">
        <v>617</v>
      </c>
      <c r="AL3" s="30" t="s">
        <v>616</v>
      </c>
      <c r="AM3" s="30" t="s">
        <v>615</v>
      </c>
      <c r="AN3" s="30" t="s">
        <v>614</v>
      </c>
      <c r="AO3" s="30" t="s">
        <v>466</v>
      </c>
      <c r="AP3" s="30" t="s">
        <v>617</v>
      </c>
      <c r="AQ3" s="30" t="s">
        <v>616</v>
      </c>
      <c r="AR3" s="30" t="s">
        <v>615</v>
      </c>
      <c r="AS3" s="30" t="s">
        <v>614</v>
      </c>
      <c r="AT3" s="30" t="s">
        <v>466</v>
      </c>
      <c r="AU3" s="30" t="s">
        <v>617</v>
      </c>
      <c r="AV3" s="30" t="s">
        <v>616</v>
      </c>
      <c r="AW3" s="30" t="s">
        <v>615</v>
      </c>
      <c r="AX3" s="30" t="s">
        <v>614</v>
      </c>
      <c r="AY3" s="30" t="s">
        <v>466</v>
      </c>
      <c r="AZ3" s="30" t="s">
        <v>617</v>
      </c>
      <c r="BA3" s="30" t="s">
        <v>616</v>
      </c>
      <c r="BB3" s="30" t="s">
        <v>615</v>
      </c>
      <c r="BC3" s="30" t="s">
        <v>614</v>
      </c>
      <c r="BD3" s="30" t="s">
        <v>466</v>
      </c>
      <c r="BE3" s="30" t="s">
        <v>617</v>
      </c>
      <c r="BF3" s="30" t="s">
        <v>616</v>
      </c>
      <c r="BG3" s="30" t="s">
        <v>615</v>
      </c>
      <c r="BH3" s="30" t="s">
        <v>614</v>
      </c>
      <c r="BI3" s="30" t="s">
        <v>466</v>
      </c>
    </row>
    <row r="4" spans="1:61" ht="20.100000000000001" customHeight="1" x14ac:dyDescent="0.25">
      <c r="A4" s="64" t="s">
        <v>934</v>
      </c>
      <c r="B4" s="31">
        <v>13.4</v>
      </c>
      <c r="C4" s="31">
        <v>51.2</v>
      </c>
      <c r="D4" s="31">
        <v>33.5</v>
      </c>
      <c r="E4" s="31">
        <v>1.8</v>
      </c>
      <c r="F4" s="69">
        <v>2.2000000000000002</v>
      </c>
      <c r="G4" s="31">
        <v>19.3</v>
      </c>
      <c r="H4" s="31">
        <v>47.8</v>
      </c>
      <c r="I4" s="31">
        <v>31.6</v>
      </c>
      <c r="J4" s="31">
        <v>1.3</v>
      </c>
      <c r="K4" s="69">
        <v>2.2000000000000002</v>
      </c>
      <c r="L4" s="31">
        <v>17.3</v>
      </c>
      <c r="M4" s="31">
        <v>50.8</v>
      </c>
      <c r="N4" s="31">
        <v>30.7</v>
      </c>
      <c r="O4" s="31">
        <v>1.2</v>
      </c>
      <c r="P4" s="69">
        <v>2.2000000000000002</v>
      </c>
      <c r="Q4" s="31">
        <v>29.3</v>
      </c>
      <c r="R4" s="31">
        <v>46</v>
      </c>
      <c r="S4" s="31">
        <v>22.4</v>
      </c>
      <c r="T4" s="31">
        <v>2.2000000000000002</v>
      </c>
      <c r="U4" s="69">
        <v>2</v>
      </c>
      <c r="V4" s="31">
        <v>11.7</v>
      </c>
      <c r="W4" s="31">
        <v>47.5</v>
      </c>
      <c r="X4" s="31">
        <v>39.299999999999997</v>
      </c>
      <c r="Y4" s="31">
        <v>1.5</v>
      </c>
      <c r="Z4" s="69">
        <v>2.2999999999999998</v>
      </c>
      <c r="AA4" s="31">
        <v>8</v>
      </c>
      <c r="AB4" s="31">
        <v>46.8</v>
      </c>
      <c r="AC4" s="31">
        <v>42.9</v>
      </c>
      <c r="AD4" s="31">
        <v>2.4</v>
      </c>
      <c r="AE4" s="69">
        <v>2.4</v>
      </c>
      <c r="AF4" s="31">
        <v>12.1</v>
      </c>
      <c r="AG4" s="31">
        <v>49.5</v>
      </c>
      <c r="AH4" s="31">
        <v>36.299999999999997</v>
      </c>
      <c r="AI4" s="31">
        <v>2</v>
      </c>
      <c r="AJ4" s="69">
        <v>2.2999999999999998</v>
      </c>
      <c r="AK4" s="31">
        <v>8.1999999999999993</v>
      </c>
      <c r="AL4" s="31">
        <v>42.4</v>
      </c>
      <c r="AM4" s="31">
        <v>46.3</v>
      </c>
      <c r="AN4" s="31">
        <v>3.1</v>
      </c>
      <c r="AO4" s="69">
        <v>2.4</v>
      </c>
      <c r="AP4" s="31">
        <v>7</v>
      </c>
      <c r="AQ4" s="31">
        <v>37</v>
      </c>
      <c r="AR4" s="31">
        <v>49.1</v>
      </c>
      <c r="AS4" s="31">
        <v>6.9</v>
      </c>
      <c r="AT4" s="69">
        <v>2.6</v>
      </c>
      <c r="AU4" s="31">
        <v>11</v>
      </c>
      <c r="AV4" s="31">
        <v>39</v>
      </c>
      <c r="AW4" s="31">
        <v>47</v>
      </c>
      <c r="AX4" s="31">
        <v>3</v>
      </c>
      <c r="AY4" s="69">
        <v>2.4</v>
      </c>
      <c r="AZ4" s="31">
        <v>10.199999999999999</v>
      </c>
      <c r="BA4" s="31">
        <v>36</v>
      </c>
      <c r="BB4" s="31">
        <v>50.2</v>
      </c>
      <c r="BC4" s="31">
        <v>3.6</v>
      </c>
      <c r="BD4" s="69">
        <v>2.5</v>
      </c>
      <c r="BE4" s="31">
        <v>17.600000000000001</v>
      </c>
      <c r="BF4" s="31">
        <v>38.4</v>
      </c>
      <c r="BG4" s="31">
        <v>38.799999999999997</v>
      </c>
      <c r="BH4" s="31">
        <v>5.2</v>
      </c>
      <c r="BI4" s="69">
        <v>2.2999999999999998</v>
      </c>
    </row>
    <row r="5" spans="1:61" ht="20.100000000000001" customHeight="1" x14ac:dyDescent="0.25">
      <c r="A5" s="64" t="s">
        <v>465</v>
      </c>
      <c r="B5" s="31">
        <v>19.2</v>
      </c>
      <c r="C5" s="31">
        <v>49.2</v>
      </c>
      <c r="D5" s="31">
        <v>29.8</v>
      </c>
      <c r="E5" s="31">
        <v>1.7</v>
      </c>
      <c r="F5" s="69">
        <v>2.1</v>
      </c>
      <c r="G5" s="31">
        <v>22</v>
      </c>
      <c r="H5" s="31">
        <v>49.8</v>
      </c>
      <c r="I5" s="31">
        <v>27.2</v>
      </c>
      <c r="J5" s="31">
        <v>0.9</v>
      </c>
      <c r="K5" s="69">
        <v>2.1</v>
      </c>
      <c r="L5" s="31">
        <v>19.8</v>
      </c>
      <c r="M5" s="31">
        <v>51.5</v>
      </c>
      <c r="N5" s="31">
        <v>28.1</v>
      </c>
      <c r="O5" s="31">
        <v>0.7</v>
      </c>
      <c r="P5" s="69">
        <v>2.1</v>
      </c>
      <c r="Q5" s="31">
        <v>34.5</v>
      </c>
      <c r="R5" s="31">
        <v>46.2</v>
      </c>
      <c r="S5" s="31">
        <v>16.899999999999999</v>
      </c>
      <c r="T5" s="31">
        <v>2.4</v>
      </c>
      <c r="U5" s="69">
        <v>1.9</v>
      </c>
      <c r="V5" s="31">
        <v>11.9</v>
      </c>
      <c r="W5" s="31">
        <v>46.1</v>
      </c>
      <c r="X5" s="31">
        <v>40.9</v>
      </c>
      <c r="Y5" s="31">
        <v>1.1000000000000001</v>
      </c>
      <c r="Z5" s="69">
        <v>2.2999999999999998</v>
      </c>
      <c r="AA5" s="31">
        <v>6.9</v>
      </c>
      <c r="AB5" s="31">
        <v>47.6</v>
      </c>
      <c r="AC5" s="31">
        <v>43.6</v>
      </c>
      <c r="AD5" s="31">
        <v>1.9</v>
      </c>
      <c r="AE5" s="69">
        <v>2.4</v>
      </c>
      <c r="AF5" s="31">
        <v>10.199999999999999</v>
      </c>
      <c r="AG5" s="31">
        <v>49.2</v>
      </c>
      <c r="AH5" s="31">
        <v>38.5</v>
      </c>
      <c r="AI5" s="31">
        <v>2.1</v>
      </c>
      <c r="AJ5" s="69">
        <v>2.2999999999999998</v>
      </c>
      <c r="AK5" s="31">
        <v>8.1999999999999993</v>
      </c>
      <c r="AL5" s="31">
        <v>43.1</v>
      </c>
      <c r="AM5" s="31">
        <v>46.8</v>
      </c>
      <c r="AN5" s="31">
        <v>1.9</v>
      </c>
      <c r="AO5" s="69">
        <v>2.4</v>
      </c>
      <c r="AP5" s="31">
        <v>6.3</v>
      </c>
      <c r="AQ5" s="31">
        <v>36.5</v>
      </c>
      <c r="AR5" s="31">
        <v>50.5</v>
      </c>
      <c r="AS5" s="31">
        <v>6.7</v>
      </c>
      <c r="AT5" s="69">
        <v>2.6</v>
      </c>
      <c r="AU5" s="31">
        <v>11.6</v>
      </c>
      <c r="AV5" s="31">
        <v>38.9</v>
      </c>
      <c r="AW5" s="31">
        <v>44.8</v>
      </c>
      <c r="AX5" s="31">
        <v>4.8</v>
      </c>
      <c r="AY5" s="69">
        <v>2.4</v>
      </c>
      <c r="AZ5" s="31">
        <v>9.9</v>
      </c>
      <c r="BA5" s="31">
        <v>37</v>
      </c>
      <c r="BB5" s="31">
        <v>49.9</v>
      </c>
      <c r="BC5" s="31">
        <v>3.2</v>
      </c>
      <c r="BD5" s="69">
        <v>2.5</v>
      </c>
      <c r="BE5" s="31">
        <v>20.100000000000001</v>
      </c>
      <c r="BF5" s="31">
        <v>38.700000000000003</v>
      </c>
      <c r="BG5" s="31">
        <v>37.4</v>
      </c>
      <c r="BH5" s="31">
        <v>3.9</v>
      </c>
      <c r="BI5" s="69">
        <v>2.2000000000000002</v>
      </c>
    </row>
    <row r="6" spans="1:61" ht="20.100000000000001" customHeight="1" x14ac:dyDescent="0.25">
      <c r="A6" s="64" t="s">
        <v>464</v>
      </c>
      <c r="B6" s="31">
        <v>16.3</v>
      </c>
      <c r="C6" s="31">
        <v>54.5</v>
      </c>
      <c r="D6" s="31">
        <v>27.8</v>
      </c>
      <c r="E6" s="31">
        <v>1.4</v>
      </c>
      <c r="F6" s="69">
        <v>2.1</v>
      </c>
      <c r="G6" s="31">
        <v>23.7</v>
      </c>
      <c r="H6" s="31">
        <v>48.4</v>
      </c>
      <c r="I6" s="31">
        <v>27.5</v>
      </c>
      <c r="J6" s="31">
        <v>0.5</v>
      </c>
      <c r="K6" s="69">
        <v>2.1</v>
      </c>
      <c r="L6" s="31">
        <v>20.5</v>
      </c>
      <c r="M6" s="31">
        <v>52.2</v>
      </c>
      <c r="N6" s="31">
        <v>26.7</v>
      </c>
      <c r="O6" s="31">
        <v>0.6</v>
      </c>
      <c r="P6" s="69">
        <v>2.1</v>
      </c>
      <c r="Q6" s="31">
        <v>35.4</v>
      </c>
      <c r="R6" s="31">
        <v>45.7</v>
      </c>
      <c r="S6" s="31">
        <v>16.600000000000001</v>
      </c>
      <c r="T6" s="31">
        <v>2.2000000000000002</v>
      </c>
      <c r="U6" s="69">
        <v>1.9</v>
      </c>
      <c r="V6" s="31">
        <v>10.9</v>
      </c>
      <c r="W6" s="31">
        <v>47.6</v>
      </c>
      <c r="X6" s="31">
        <v>40.1</v>
      </c>
      <c r="Y6" s="31">
        <v>1.4</v>
      </c>
      <c r="Z6" s="69">
        <v>2.2999999999999998</v>
      </c>
      <c r="AA6" s="31">
        <v>8.1999999999999993</v>
      </c>
      <c r="AB6" s="31">
        <v>48.3</v>
      </c>
      <c r="AC6" s="31">
        <v>40.9</v>
      </c>
      <c r="AD6" s="31">
        <v>2.6</v>
      </c>
      <c r="AE6" s="69">
        <v>2.4</v>
      </c>
      <c r="AF6" s="31">
        <v>11.3</v>
      </c>
      <c r="AG6" s="31">
        <v>50</v>
      </c>
      <c r="AH6" s="31">
        <v>37.299999999999997</v>
      </c>
      <c r="AI6" s="31">
        <v>1.4</v>
      </c>
      <c r="AJ6" s="69">
        <v>2.2999999999999998</v>
      </c>
      <c r="AK6" s="31">
        <v>8.5</v>
      </c>
      <c r="AL6" s="31">
        <v>41.4</v>
      </c>
      <c r="AM6" s="31">
        <v>47.1</v>
      </c>
      <c r="AN6" s="31">
        <v>3</v>
      </c>
      <c r="AO6" s="69">
        <v>2.4</v>
      </c>
      <c r="AP6" s="31">
        <v>6.4</v>
      </c>
      <c r="AQ6" s="31">
        <v>39.9</v>
      </c>
      <c r="AR6" s="31">
        <v>47.4</v>
      </c>
      <c r="AS6" s="31">
        <v>6.3</v>
      </c>
      <c r="AT6" s="69">
        <v>2.5</v>
      </c>
      <c r="AU6" s="31">
        <v>12.5</v>
      </c>
      <c r="AV6" s="31">
        <v>38.6</v>
      </c>
      <c r="AW6" s="31">
        <v>46.8</v>
      </c>
      <c r="AX6" s="31">
        <v>2.1</v>
      </c>
      <c r="AY6" s="69">
        <v>2.4</v>
      </c>
      <c r="AZ6" s="31">
        <v>11.4</v>
      </c>
      <c r="BA6" s="31">
        <v>39.799999999999997</v>
      </c>
      <c r="BB6" s="31">
        <v>46.3</v>
      </c>
      <c r="BC6" s="31">
        <v>2.6</v>
      </c>
      <c r="BD6" s="69">
        <v>2.4</v>
      </c>
      <c r="BE6" s="31">
        <v>18</v>
      </c>
      <c r="BF6" s="31">
        <v>39.799999999999997</v>
      </c>
      <c r="BG6" s="31">
        <v>38.1</v>
      </c>
      <c r="BH6" s="31">
        <v>4.2</v>
      </c>
      <c r="BI6" s="69">
        <v>2.2999999999999998</v>
      </c>
    </row>
    <row r="7" spans="1:61" x14ac:dyDescent="0.25">
      <c r="A7" s="58" t="s">
        <v>968</v>
      </c>
    </row>
    <row r="9" spans="1:61" x14ac:dyDescent="0.25">
      <c r="A9" s="58" t="s">
        <v>779</v>
      </c>
    </row>
  </sheetData>
  <mergeCells count="13">
    <mergeCell ref="AP2:AT2"/>
    <mergeCell ref="AU2:AY2"/>
    <mergeCell ref="AZ2:BD2"/>
    <mergeCell ref="BE2:BI2"/>
    <mergeCell ref="A2:A3"/>
    <mergeCell ref="B2:F2"/>
    <mergeCell ref="G2:K2"/>
    <mergeCell ref="L2:P2"/>
    <mergeCell ref="Q2:U2"/>
    <mergeCell ref="V2:Z2"/>
    <mergeCell ref="AA2:AE2"/>
    <mergeCell ref="AF2:AJ2"/>
    <mergeCell ref="AK2:AO2"/>
  </mergeCells>
  <phoneticPr fontId="2" type="noConversion"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A1:BI9"/>
  <sheetViews>
    <sheetView zoomScaleNormal="100" workbookViewId="0">
      <selection activeCell="B8" sqref="B8:B10"/>
    </sheetView>
  </sheetViews>
  <sheetFormatPr defaultColWidth="24" defaultRowHeight="13.5" x14ac:dyDescent="0.2"/>
  <cols>
    <col min="1" max="16384" width="24" style="29"/>
  </cols>
  <sheetData>
    <row r="1" spans="1:61" x14ac:dyDescent="0.25">
      <c r="A1" s="58" t="s">
        <v>969</v>
      </c>
    </row>
    <row r="2" spans="1:61" ht="20.100000000000001" customHeight="1" x14ac:dyDescent="0.25">
      <c r="A2" s="137" t="s">
        <v>457</v>
      </c>
      <c r="B2" s="140" t="s">
        <v>249</v>
      </c>
      <c r="C2" s="140" t="s">
        <v>249</v>
      </c>
      <c r="D2" s="140" t="s">
        <v>249</v>
      </c>
      <c r="E2" s="140" t="s">
        <v>249</v>
      </c>
      <c r="F2" s="140" t="s">
        <v>249</v>
      </c>
      <c r="G2" s="140" t="s">
        <v>250</v>
      </c>
      <c r="H2" s="140" t="s">
        <v>250</v>
      </c>
      <c r="I2" s="140" t="s">
        <v>250</v>
      </c>
      <c r="J2" s="140" t="s">
        <v>250</v>
      </c>
      <c r="K2" s="140" t="s">
        <v>250</v>
      </c>
      <c r="L2" s="140" t="s">
        <v>251</v>
      </c>
      <c r="M2" s="140" t="s">
        <v>251</v>
      </c>
      <c r="N2" s="140" t="s">
        <v>251</v>
      </c>
      <c r="O2" s="140" t="s">
        <v>251</v>
      </c>
      <c r="P2" s="140" t="s">
        <v>251</v>
      </c>
      <c r="Q2" s="140" t="s">
        <v>252</v>
      </c>
      <c r="R2" s="140" t="s">
        <v>252</v>
      </c>
      <c r="S2" s="140" t="s">
        <v>252</v>
      </c>
      <c r="T2" s="140" t="s">
        <v>252</v>
      </c>
      <c r="U2" s="140" t="s">
        <v>252</v>
      </c>
      <c r="V2" s="140" t="s">
        <v>253</v>
      </c>
      <c r="W2" s="140" t="s">
        <v>253</v>
      </c>
      <c r="X2" s="140" t="s">
        <v>253</v>
      </c>
      <c r="Y2" s="140" t="s">
        <v>253</v>
      </c>
      <c r="Z2" s="140" t="s">
        <v>253</v>
      </c>
      <c r="AA2" s="140" t="s">
        <v>254</v>
      </c>
      <c r="AB2" s="140" t="s">
        <v>254</v>
      </c>
      <c r="AC2" s="140" t="s">
        <v>254</v>
      </c>
      <c r="AD2" s="140" t="s">
        <v>254</v>
      </c>
      <c r="AE2" s="140" t="s">
        <v>254</v>
      </c>
      <c r="AF2" s="140" t="s">
        <v>255</v>
      </c>
      <c r="AG2" s="140" t="s">
        <v>255</v>
      </c>
      <c r="AH2" s="140" t="s">
        <v>255</v>
      </c>
      <c r="AI2" s="140" t="s">
        <v>255</v>
      </c>
      <c r="AJ2" s="140" t="s">
        <v>255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257</v>
      </c>
      <c r="AQ2" s="140" t="s">
        <v>257</v>
      </c>
      <c r="AR2" s="140" t="s">
        <v>257</v>
      </c>
      <c r="AS2" s="140" t="s">
        <v>257</v>
      </c>
      <c r="AT2" s="140" t="s">
        <v>257</v>
      </c>
      <c r="AU2" s="140" t="s">
        <v>258</v>
      </c>
      <c r="AV2" s="140" t="s">
        <v>258</v>
      </c>
      <c r="AW2" s="140" t="s">
        <v>258</v>
      </c>
      <c r="AX2" s="140" t="s">
        <v>258</v>
      </c>
      <c r="AY2" s="140" t="s">
        <v>258</v>
      </c>
      <c r="AZ2" s="140" t="s">
        <v>259</v>
      </c>
      <c r="BA2" s="140" t="s">
        <v>259</v>
      </c>
      <c r="BB2" s="140" t="s">
        <v>259</v>
      </c>
      <c r="BC2" s="140" t="s">
        <v>259</v>
      </c>
      <c r="BD2" s="140" t="s">
        <v>259</v>
      </c>
      <c r="BE2" s="140" t="s">
        <v>260</v>
      </c>
      <c r="BF2" s="140" t="s">
        <v>260</v>
      </c>
      <c r="BG2" s="140" t="s">
        <v>260</v>
      </c>
      <c r="BH2" s="140" t="s">
        <v>260</v>
      </c>
      <c r="BI2" s="140" t="s">
        <v>260</v>
      </c>
    </row>
    <row r="3" spans="1:61" ht="20.100000000000001" customHeight="1" x14ac:dyDescent="0.25">
      <c r="A3" s="138" t="s">
        <v>347</v>
      </c>
      <c r="B3" s="30" t="s">
        <v>617</v>
      </c>
      <c r="C3" s="30" t="s">
        <v>616</v>
      </c>
      <c r="D3" s="30" t="s">
        <v>615</v>
      </c>
      <c r="E3" s="30" t="s">
        <v>614</v>
      </c>
      <c r="F3" s="30" t="s">
        <v>466</v>
      </c>
      <c r="G3" s="30" t="s">
        <v>617</v>
      </c>
      <c r="H3" s="30" t="s">
        <v>616</v>
      </c>
      <c r="I3" s="30" t="s">
        <v>615</v>
      </c>
      <c r="J3" s="30" t="s">
        <v>614</v>
      </c>
      <c r="K3" s="30" t="s">
        <v>466</v>
      </c>
      <c r="L3" s="30" t="s">
        <v>617</v>
      </c>
      <c r="M3" s="30" t="s">
        <v>616</v>
      </c>
      <c r="N3" s="30" t="s">
        <v>615</v>
      </c>
      <c r="O3" s="30" t="s">
        <v>614</v>
      </c>
      <c r="P3" s="30" t="s">
        <v>466</v>
      </c>
      <c r="Q3" s="30" t="s">
        <v>617</v>
      </c>
      <c r="R3" s="30" t="s">
        <v>616</v>
      </c>
      <c r="S3" s="30" t="s">
        <v>615</v>
      </c>
      <c r="T3" s="30" t="s">
        <v>614</v>
      </c>
      <c r="U3" s="30" t="s">
        <v>466</v>
      </c>
      <c r="V3" s="30" t="s">
        <v>617</v>
      </c>
      <c r="W3" s="30" t="s">
        <v>616</v>
      </c>
      <c r="X3" s="30" t="s">
        <v>615</v>
      </c>
      <c r="Y3" s="30" t="s">
        <v>614</v>
      </c>
      <c r="Z3" s="30" t="s">
        <v>466</v>
      </c>
      <c r="AA3" s="30" t="s">
        <v>617</v>
      </c>
      <c r="AB3" s="30" t="s">
        <v>616</v>
      </c>
      <c r="AC3" s="30" t="s">
        <v>615</v>
      </c>
      <c r="AD3" s="30" t="s">
        <v>614</v>
      </c>
      <c r="AE3" s="30" t="s">
        <v>466</v>
      </c>
      <c r="AF3" s="30" t="s">
        <v>617</v>
      </c>
      <c r="AG3" s="30" t="s">
        <v>616</v>
      </c>
      <c r="AH3" s="30" t="s">
        <v>615</v>
      </c>
      <c r="AI3" s="30" t="s">
        <v>614</v>
      </c>
      <c r="AJ3" s="30" t="s">
        <v>466</v>
      </c>
      <c r="AK3" s="30" t="s">
        <v>617</v>
      </c>
      <c r="AL3" s="30" t="s">
        <v>616</v>
      </c>
      <c r="AM3" s="30" t="s">
        <v>615</v>
      </c>
      <c r="AN3" s="30" t="s">
        <v>614</v>
      </c>
      <c r="AO3" s="30" t="s">
        <v>466</v>
      </c>
      <c r="AP3" s="30" t="s">
        <v>617</v>
      </c>
      <c r="AQ3" s="30" t="s">
        <v>616</v>
      </c>
      <c r="AR3" s="30" t="s">
        <v>615</v>
      </c>
      <c r="AS3" s="30" t="s">
        <v>614</v>
      </c>
      <c r="AT3" s="30" t="s">
        <v>466</v>
      </c>
      <c r="AU3" s="30" t="s">
        <v>617</v>
      </c>
      <c r="AV3" s="30" t="s">
        <v>616</v>
      </c>
      <c r="AW3" s="30" t="s">
        <v>615</v>
      </c>
      <c r="AX3" s="30" t="s">
        <v>614</v>
      </c>
      <c r="AY3" s="30" t="s">
        <v>466</v>
      </c>
      <c r="AZ3" s="30" t="s">
        <v>617</v>
      </c>
      <c r="BA3" s="30" t="s">
        <v>616</v>
      </c>
      <c r="BB3" s="30" t="s">
        <v>615</v>
      </c>
      <c r="BC3" s="30" t="s">
        <v>614</v>
      </c>
      <c r="BD3" s="30" t="s">
        <v>466</v>
      </c>
      <c r="BE3" s="30" t="s">
        <v>617</v>
      </c>
      <c r="BF3" s="30" t="s">
        <v>616</v>
      </c>
      <c r="BG3" s="30" t="s">
        <v>615</v>
      </c>
      <c r="BH3" s="30" t="s">
        <v>614</v>
      </c>
      <c r="BI3" s="30" t="s">
        <v>466</v>
      </c>
    </row>
    <row r="4" spans="1:61" ht="20.100000000000001" customHeight="1" x14ac:dyDescent="0.25">
      <c r="A4" s="64" t="s">
        <v>388</v>
      </c>
      <c r="B4" s="31">
        <v>9.6</v>
      </c>
      <c r="C4" s="31">
        <v>45.5</v>
      </c>
      <c r="D4" s="31">
        <v>42.4</v>
      </c>
      <c r="E4" s="31">
        <v>2.5</v>
      </c>
      <c r="F4" s="69">
        <v>2.4</v>
      </c>
      <c r="G4" s="31">
        <v>13.9</v>
      </c>
      <c r="H4" s="31">
        <v>46.2</v>
      </c>
      <c r="I4" s="31">
        <v>37.299999999999997</v>
      </c>
      <c r="J4" s="31">
        <v>2.6</v>
      </c>
      <c r="K4" s="69">
        <v>2.2999999999999998</v>
      </c>
      <c r="L4" s="31">
        <v>12</v>
      </c>
      <c r="M4" s="31">
        <v>46</v>
      </c>
      <c r="N4" s="31">
        <v>39.700000000000003</v>
      </c>
      <c r="O4" s="31">
        <v>2.2999999999999998</v>
      </c>
      <c r="P4" s="69">
        <v>2.2999999999999998</v>
      </c>
      <c r="Q4" s="31">
        <v>16.3</v>
      </c>
      <c r="R4" s="31">
        <v>42.1</v>
      </c>
      <c r="S4" s="31">
        <v>38.1</v>
      </c>
      <c r="T4" s="31">
        <v>3.5</v>
      </c>
      <c r="U4" s="69">
        <v>2.2999999999999998</v>
      </c>
      <c r="V4" s="31">
        <v>8.9</v>
      </c>
      <c r="W4" s="31">
        <v>45.7</v>
      </c>
      <c r="X4" s="31">
        <v>43.1</v>
      </c>
      <c r="Y4" s="31">
        <v>2.2999999999999998</v>
      </c>
      <c r="Z4" s="69">
        <v>2.4</v>
      </c>
      <c r="AA4" s="31">
        <v>7.6</v>
      </c>
      <c r="AB4" s="31">
        <v>42.6</v>
      </c>
      <c r="AC4" s="31">
        <v>46.3</v>
      </c>
      <c r="AD4" s="31">
        <v>3.5</v>
      </c>
      <c r="AE4" s="69">
        <v>2.5</v>
      </c>
      <c r="AF4" s="31">
        <v>10.9</v>
      </c>
      <c r="AG4" s="31">
        <v>44.1</v>
      </c>
      <c r="AH4" s="31">
        <v>40.9</v>
      </c>
      <c r="AI4" s="31">
        <v>4</v>
      </c>
      <c r="AJ4" s="69">
        <v>2.4</v>
      </c>
      <c r="AK4" s="31">
        <v>6.2</v>
      </c>
      <c r="AL4" s="31">
        <v>36.700000000000003</v>
      </c>
      <c r="AM4" s="31">
        <v>52</v>
      </c>
      <c r="AN4" s="31">
        <v>5.0999999999999996</v>
      </c>
      <c r="AO4" s="69">
        <v>2.6</v>
      </c>
      <c r="AP4" s="31">
        <v>6.7</v>
      </c>
      <c r="AQ4" s="31">
        <v>34.799999999999997</v>
      </c>
      <c r="AR4" s="31">
        <v>49.6</v>
      </c>
      <c r="AS4" s="31">
        <v>9</v>
      </c>
      <c r="AT4" s="69">
        <v>2.6</v>
      </c>
      <c r="AU4" s="31">
        <v>7</v>
      </c>
      <c r="AV4" s="31">
        <v>34.200000000000003</v>
      </c>
      <c r="AW4" s="31">
        <v>53</v>
      </c>
      <c r="AX4" s="31">
        <v>5.8</v>
      </c>
      <c r="AY4" s="69">
        <v>2.6</v>
      </c>
      <c r="AZ4" s="31">
        <v>7.7</v>
      </c>
      <c r="BA4" s="31">
        <v>33.700000000000003</v>
      </c>
      <c r="BB4" s="31">
        <v>52.4</v>
      </c>
      <c r="BC4" s="31">
        <v>6.2</v>
      </c>
      <c r="BD4" s="69">
        <v>2.6</v>
      </c>
      <c r="BE4" s="31">
        <v>7.8</v>
      </c>
      <c r="BF4" s="31">
        <v>36.9</v>
      </c>
      <c r="BG4" s="31">
        <v>48.4</v>
      </c>
      <c r="BH4" s="31">
        <v>6.9</v>
      </c>
      <c r="BI4" s="69">
        <v>2.5</v>
      </c>
    </row>
    <row r="5" spans="1:61" ht="20.100000000000001" customHeight="1" x14ac:dyDescent="0.25">
      <c r="A5" s="64" t="s">
        <v>465</v>
      </c>
      <c r="B5" s="31">
        <v>13</v>
      </c>
      <c r="C5" s="31">
        <v>45</v>
      </c>
      <c r="D5" s="31">
        <v>40.200000000000003</v>
      </c>
      <c r="E5" s="31">
        <v>1.9</v>
      </c>
      <c r="F5" s="69">
        <v>2.2999999999999998</v>
      </c>
      <c r="G5" s="31">
        <v>16.899999999999999</v>
      </c>
      <c r="H5" s="31">
        <v>47.6</v>
      </c>
      <c r="I5" s="31">
        <v>32.1</v>
      </c>
      <c r="J5" s="31">
        <v>3.4</v>
      </c>
      <c r="K5" s="69">
        <v>2.2000000000000002</v>
      </c>
      <c r="L5" s="31">
        <v>12.4</v>
      </c>
      <c r="M5" s="31">
        <v>47.3</v>
      </c>
      <c r="N5" s="31">
        <v>38.799999999999997</v>
      </c>
      <c r="O5" s="31">
        <v>1.5</v>
      </c>
      <c r="P5" s="69">
        <v>2.2999999999999998</v>
      </c>
      <c r="Q5" s="31">
        <v>20.7</v>
      </c>
      <c r="R5" s="31">
        <v>42.5</v>
      </c>
      <c r="S5" s="31">
        <v>33.299999999999997</v>
      </c>
      <c r="T5" s="31">
        <v>3.5</v>
      </c>
      <c r="U5" s="69">
        <v>2.2000000000000002</v>
      </c>
      <c r="V5" s="31">
        <v>9.1999999999999993</v>
      </c>
      <c r="W5" s="31">
        <v>49.3</v>
      </c>
      <c r="X5" s="31">
        <v>39.5</v>
      </c>
      <c r="Y5" s="31">
        <v>2</v>
      </c>
      <c r="Z5" s="69">
        <v>2.2999999999999998</v>
      </c>
      <c r="AA5" s="31">
        <v>8.5</v>
      </c>
      <c r="AB5" s="31">
        <v>43.7</v>
      </c>
      <c r="AC5" s="31">
        <v>45.3</v>
      </c>
      <c r="AD5" s="31">
        <v>2.5</v>
      </c>
      <c r="AE5" s="69">
        <v>2.4</v>
      </c>
      <c r="AF5" s="31">
        <v>10.1</v>
      </c>
      <c r="AG5" s="31">
        <v>46</v>
      </c>
      <c r="AH5" s="31">
        <v>40.9</v>
      </c>
      <c r="AI5" s="31">
        <v>3</v>
      </c>
      <c r="AJ5" s="69">
        <v>2.4</v>
      </c>
      <c r="AK5" s="31">
        <v>6.1</v>
      </c>
      <c r="AL5" s="31">
        <v>39.299999999999997</v>
      </c>
      <c r="AM5" s="31">
        <v>50</v>
      </c>
      <c r="AN5" s="31">
        <v>4.5999999999999996</v>
      </c>
      <c r="AO5" s="69">
        <v>2.5</v>
      </c>
      <c r="AP5" s="31">
        <v>6.1</v>
      </c>
      <c r="AQ5" s="31">
        <v>38.700000000000003</v>
      </c>
      <c r="AR5" s="31">
        <v>47.3</v>
      </c>
      <c r="AS5" s="31">
        <v>7.8</v>
      </c>
      <c r="AT5" s="69">
        <v>2.6</v>
      </c>
      <c r="AU5" s="31">
        <v>6.2</v>
      </c>
      <c r="AV5" s="31">
        <v>38</v>
      </c>
      <c r="AW5" s="31">
        <v>50.1</v>
      </c>
      <c r="AX5" s="31">
        <v>5.6</v>
      </c>
      <c r="AY5" s="69">
        <v>2.6</v>
      </c>
      <c r="AZ5" s="31">
        <v>8</v>
      </c>
      <c r="BA5" s="31">
        <v>36</v>
      </c>
      <c r="BB5" s="31">
        <v>49.1</v>
      </c>
      <c r="BC5" s="31">
        <v>6.9</v>
      </c>
      <c r="BD5" s="69">
        <v>2.5</v>
      </c>
      <c r="BE5" s="31">
        <v>7.4</v>
      </c>
      <c r="BF5" s="31">
        <v>39.5</v>
      </c>
      <c r="BG5" s="31">
        <v>46.6</v>
      </c>
      <c r="BH5" s="31">
        <v>6.6</v>
      </c>
      <c r="BI5" s="69">
        <v>2.5</v>
      </c>
    </row>
    <row r="6" spans="1:61" ht="20.100000000000001" customHeight="1" x14ac:dyDescent="0.25">
      <c r="A6" s="64" t="s">
        <v>464</v>
      </c>
      <c r="B6" s="31">
        <v>10.4</v>
      </c>
      <c r="C6" s="31">
        <v>50</v>
      </c>
      <c r="D6" s="31">
        <v>37.299999999999997</v>
      </c>
      <c r="E6" s="31">
        <v>2.2999999999999998</v>
      </c>
      <c r="F6" s="69">
        <v>2.2999999999999998</v>
      </c>
      <c r="G6" s="31">
        <v>16.399999999999999</v>
      </c>
      <c r="H6" s="31">
        <v>47.9</v>
      </c>
      <c r="I6" s="31">
        <v>34.5</v>
      </c>
      <c r="J6" s="31">
        <v>1.2</v>
      </c>
      <c r="K6" s="69">
        <v>2.2000000000000002</v>
      </c>
      <c r="L6" s="31">
        <v>14.6</v>
      </c>
      <c r="M6" s="31">
        <v>49.3</v>
      </c>
      <c r="N6" s="31">
        <v>35.1</v>
      </c>
      <c r="O6" s="31">
        <v>1</v>
      </c>
      <c r="P6" s="69">
        <v>2.2000000000000002</v>
      </c>
      <c r="Q6" s="31">
        <v>22.2</v>
      </c>
      <c r="R6" s="31">
        <v>41.7</v>
      </c>
      <c r="S6" s="31">
        <v>33.4</v>
      </c>
      <c r="T6" s="31">
        <v>2.6</v>
      </c>
      <c r="U6" s="69">
        <v>2.2000000000000002</v>
      </c>
      <c r="V6" s="31">
        <v>11.1</v>
      </c>
      <c r="W6" s="31">
        <v>47.3</v>
      </c>
      <c r="X6" s="31">
        <v>39.799999999999997</v>
      </c>
      <c r="Y6" s="31">
        <v>1.8</v>
      </c>
      <c r="Z6" s="69">
        <v>2.2999999999999998</v>
      </c>
      <c r="AA6" s="31">
        <v>10.1</v>
      </c>
      <c r="AB6" s="31">
        <v>42.6</v>
      </c>
      <c r="AC6" s="31">
        <v>42.7</v>
      </c>
      <c r="AD6" s="31">
        <v>4.5999999999999996</v>
      </c>
      <c r="AE6" s="69">
        <v>2.4</v>
      </c>
      <c r="AF6" s="31">
        <v>12.6</v>
      </c>
      <c r="AG6" s="31">
        <v>45.4</v>
      </c>
      <c r="AH6" s="31">
        <v>37.9</v>
      </c>
      <c r="AI6" s="31">
        <v>4.0999999999999996</v>
      </c>
      <c r="AJ6" s="69">
        <v>2.2999999999999998</v>
      </c>
      <c r="AK6" s="31">
        <v>8</v>
      </c>
      <c r="AL6" s="31">
        <v>40.799999999999997</v>
      </c>
      <c r="AM6" s="31">
        <v>47.6</v>
      </c>
      <c r="AN6" s="31">
        <v>3.7</v>
      </c>
      <c r="AO6" s="69">
        <v>2.5</v>
      </c>
      <c r="AP6" s="31">
        <v>8.1</v>
      </c>
      <c r="AQ6" s="31">
        <v>35.4</v>
      </c>
      <c r="AR6" s="31">
        <v>48.6</v>
      </c>
      <c r="AS6" s="31">
        <v>7.9</v>
      </c>
      <c r="AT6" s="69">
        <v>2.6</v>
      </c>
      <c r="AU6" s="31">
        <v>6.6</v>
      </c>
      <c r="AV6" s="31">
        <v>37.200000000000003</v>
      </c>
      <c r="AW6" s="31">
        <v>50.8</v>
      </c>
      <c r="AX6" s="31">
        <v>5.3</v>
      </c>
      <c r="AY6" s="69">
        <v>2.5</v>
      </c>
      <c r="AZ6" s="31">
        <v>9</v>
      </c>
      <c r="BA6" s="31">
        <v>36.5</v>
      </c>
      <c r="BB6" s="31">
        <v>49.9</v>
      </c>
      <c r="BC6" s="31">
        <v>4.5999999999999996</v>
      </c>
      <c r="BD6" s="69">
        <v>2.5</v>
      </c>
      <c r="BE6" s="31">
        <v>7.8</v>
      </c>
      <c r="BF6" s="31">
        <v>38</v>
      </c>
      <c r="BG6" s="31">
        <v>46.7</v>
      </c>
      <c r="BH6" s="31">
        <v>7.5</v>
      </c>
      <c r="BI6" s="69">
        <v>2.5</v>
      </c>
    </row>
    <row r="7" spans="1:61" x14ac:dyDescent="0.25">
      <c r="A7" s="58" t="s">
        <v>968</v>
      </c>
    </row>
    <row r="9" spans="1:61" x14ac:dyDescent="0.25">
      <c r="A9" s="58" t="s">
        <v>779</v>
      </c>
    </row>
  </sheetData>
  <mergeCells count="13">
    <mergeCell ref="AP2:AT2"/>
    <mergeCell ref="AU2:AY2"/>
    <mergeCell ref="AZ2:BD2"/>
    <mergeCell ref="BE2:BI2"/>
    <mergeCell ref="A2:A3"/>
    <mergeCell ref="B2:F2"/>
    <mergeCell ref="G2:K2"/>
    <mergeCell ref="L2:P2"/>
    <mergeCell ref="Q2:U2"/>
    <mergeCell ref="V2:Z2"/>
    <mergeCell ref="AA2:AE2"/>
    <mergeCell ref="AF2:AJ2"/>
    <mergeCell ref="AK2:AO2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A3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53" ht="20.100000000000001" customHeight="1" x14ac:dyDescent="0.25">
      <c r="A1" s="137" t="s">
        <v>356</v>
      </c>
      <c r="B1" s="139" t="s">
        <v>247</v>
      </c>
      <c r="C1" s="139"/>
      <c r="D1" s="139"/>
      <c r="E1" s="139"/>
      <c r="F1" s="139" t="s">
        <v>248</v>
      </c>
      <c r="G1" s="139"/>
      <c r="H1" s="139"/>
      <c r="I1" s="139"/>
      <c r="J1" s="139" t="s">
        <v>249</v>
      </c>
      <c r="K1" s="139"/>
      <c r="L1" s="139"/>
      <c r="M1" s="139"/>
      <c r="N1" s="139" t="s">
        <v>250</v>
      </c>
      <c r="O1" s="139"/>
      <c r="P1" s="139"/>
      <c r="Q1" s="139"/>
      <c r="R1" s="139" t="s">
        <v>251</v>
      </c>
      <c r="S1" s="139"/>
      <c r="T1" s="139"/>
      <c r="U1" s="139"/>
      <c r="V1" s="139" t="s">
        <v>252</v>
      </c>
      <c r="W1" s="139"/>
      <c r="X1" s="139"/>
      <c r="Y1" s="139"/>
      <c r="Z1" s="139" t="s">
        <v>253</v>
      </c>
      <c r="AA1" s="139"/>
      <c r="AB1" s="139"/>
      <c r="AC1" s="139"/>
      <c r="AD1" s="139" t="s">
        <v>254</v>
      </c>
      <c r="AE1" s="139"/>
      <c r="AF1" s="139"/>
      <c r="AG1" s="139"/>
      <c r="AH1" s="139" t="s">
        <v>255</v>
      </c>
      <c r="AI1" s="139"/>
      <c r="AJ1" s="139"/>
      <c r="AK1" s="139"/>
      <c r="AL1" s="139" t="s">
        <v>256</v>
      </c>
      <c r="AM1" s="139"/>
      <c r="AN1" s="139"/>
      <c r="AO1" s="139"/>
      <c r="AP1" s="139" t="s">
        <v>257</v>
      </c>
      <c r="AQ1" s="139"/>
      <c r="AR1" s="139"/>
      <c r="AS1" s="139"/>
      <c r="AT1" s="139" t="s">
        <v>258</v>
      </c>
      <c r="AU1" s="139"/>
      <c r="AV1" s="139"/>
      <c r="AW1" s="139"/>
      <c r="AX1" s="139" t="s">
        <v>259</v>
      </c>
      <c r="AY1" s="139"/>
      <c r="AZ1" s="139"/>
      <c r="BA1" s="139"/>
    </row>
    <row r="2" spans="1:53" ht="20.100000000000001" customHeight="1" x14ac:dyDescent="0.25">
      <c r="A2" s="138" t="s">
        <v>353</v>
      </c>
      <c r="B2" s="30" t="s">
        <v>352</v>
      </c>
      <c r="C2" s="30" t="s">
        <v>351</v>
      </c>
      <c r="D2" s="30" t="s">
        <v>350</v>
      </c>
      <c r="E2" s="30" t="s">
        <v>349</v>
      </c>
      <c r="F2" s="30" t="s">
        <v>352</v>
      </c>
      <c r="G2" s="30" t="s">
        <v>351</v>
      </c>
      <c r="H2" s="30" t="s">
        <v>350</v>
      </c>
      <c r="I2" s="30" t="s">
        <v>349</v>
      </c>
      <c r="J2" s="30" t="s">
        <v>352</v>
      </c>
      <c r="K2" s="30" t="s">
        <v>351</v>
      </c>
      <c r="L2" s="30" t="s">
        <v>350</v>
      </c>
      <c r="M2" s="30" t="s">
        <v>349</v>
      </c>
      <c r="N2" s="30" t="s">
        <v>352</v>
      </c>
      <c r="O2" s="30" t="s">
        <v>351</v>
      </c>
      <c r="P2" s="30" t="s">
        <v>350</v>
      </c>
      <c r="Q2" s="30" t="s">
        <v>349</v>
      </c>
      <c r="R2" s="30" t="s">
        <v>352</v>
      </c>
      <c r="S2" s="30" t="s">
        <v>351</v>
      </c>
      <c r="T2" s="30" t="s">
        <v>350</v>
      </c>
      <c r="U2" s="30" t="s">
        <v>349</v>
      </c>
      <c r="V2" s="30" t="s">
        <v>352</v>
      </c>
      <c r="W2" s="30" t="s">
        <v>351</v>
      </c>
      <c r="X2" s="30" t="s">
        <v>350</v>
      </c>
      <c r="Y2" s="30" t="s">
        <v>349</v>
      </c>
      <c r="Z2" s="30" t="s">
        <v>352</v>
      </c>
      <c r="AA2" s="30" t="s">
        <v>351</v>
      </c>
      <c r="AB2" s="30" t="s">
        <v>350</v>
      </c>
      <c r="AC2" s="30" t="s">
        <v>349</v>
      </c>
      <c r="AD2" s="30" t="s">
        <v>352</v>
      </c>
      <c r="AE2" s="30" t="s">
        <v>351</v>
      </c>
      <c r="AF2" s="30" t="s">
        <v>350</v>
      </c>
      <c r="AG2" s="30" t="s">
        <v>349</v>
      </c>
      <c r="AH2" s="30" t="s">
        <v>352</v>
      </c>
      <c r="AI2" s="30" t="s">
        <v>351</v>
      </c>
      <c r="AJ2" s="30" t="s">
        <v>350</v>
      </c>
      <c r="AK2" s="30" t="s">
        <v>349</v>
      </c>
      <c r="AL2" s="30" t="s">
        <v>352</v>
      </c>
      <c r="AM2" s="30" t="s">
        <v>351</v>
      </c>
      <c r="AN2" s="30" t="s">
        <v>350</v>
      </c>
      <c r="AO2" s="30" t="s">
        <v>349</v>
      </c>
      <c r="AP2" s="30" t="s">
        <v>352</v>
      </c>
      <c r="AQ2" s="30" t="s">
        <v>351</v>
      </c>
      <c r="AR2" s="30" t="s">
        <v>350</v>
      </c>
      <c r="AS2" s="30" t="s">
        <v>349</v>
      </c>
      <c r="AT2" s="30" t="s">
        <v>352</v>
      </c>
      <c r="AU2" s="30" t="s">
        <v>351</v>
      </c>
      <c r="AV2" s="30" t="s">
        <v>350</v>
      </c>
      <c r="AW2" s="30" t="s">
        <v>349</v>
      </c>
      <c r="AX2" s="30" t="s">
        <v>352</v>
      </c>
      <c r="AY2" s="30" t="s">
        <v>351</v>
      </c>
      <c r="AZ2" s="30" t="s">
        <v>350</v>
      </c>
      <c r="BA2" s="30" t="s">
        <v>349</v>
      </c>
    </row>
    <row r="3" spans="1:53" ht="20.100000000000001" customHeight="1" x14ac:dyDescent="0.25">
      <c r="A3" s="30" t="s">
        <v>348</v>
      </c>
      <c r="B3" s="32">
        <f>SUM(C3:E3)</f>
        <v>103922</v>
      </c>
      <c r="C3" s="32">
        <v>31662</v>
      </c>
      <c r="D3" s="32">
        <v>38596</v>
      </c>
      <c r="E3" s="32">
        <v>33664</v>
      </c>
      <c r="F3" s="32">
        <f>SUM(G3:I3)</f>
        <v>131433</v>
      </c>
      <c r="G3" s="32">
        <v>42005</v>
      </c>
      <c r="H3" s="32">
        <v>49001</v>
      </c>
      <c r="I3" s="32">
        <v>40427</v>
      </c>
      <c r="J3" s="32">
        <f>SUM(K3:M3)</f>
        <v>134621</v>
      </c>
      <c r="K3" s="32">
        <v>42227</v>
      </c>
      <c r="L3" s="32">
        <v>49363</v>
      </c>
      <c r="M3" s="32">
        <v>43031</v>
      </c>
      <c r="N3" s="32">
        <f>SUM(O3:Q3)</f>
        <v>175612</v>
      </c>
      <c r="O3" s="32">
        <v>52816</v>
      </c>
      <c r="P3" s="32">
        <v>66507</v>
      </c>
      <c r="Q3" s="32">
        <v>56289</v>
      </c>
      <c r="R3" s="32">
        <f>SUM(S3:U3)</f>
        <v>183694</v>
      </c>
      <c r="S3" s="32">
        <v>54441</v>
      </c>
      <c r="T3" s="32">
        <v>70227</v>
      </c>
      <c r="U3" s="32">
        <v>59026</v>
      </c>
      <c r="V3" s="32">
        <f>SUM(W3:Y3)</f>
        <v>216205</v>
      </c>
      <c r="W3" s="32">
        <v>61635</v>
      </c>
      <c r="X3" s="32">
        <v>82793</v>
      </c>
      <c r="Y3" s="32">
        <v>71777</v>
      </c>
      <c r="Z3" s="32">
        <f>SUM(AA3:AC3)</f>
        <v>255220</v>
      </c>
      <c r="AA3" s="32">
        <v>72115</v>
      </c>
      <c r="AB3" s="32">
        <v>95398</v>
      </c>
      <c r="AC3" s="32">
        <v>87707</v>
      </c>
      <c r="AD3" s="32">
        <f>SUM(AE3:AG3)</f>
        <v>295752</v>
      </c>
      <c r="AE3" s="32">
        <v>79657</v>
      </c>
      <c r="AF3" s="32">
        <v>110853</v>
      </c>
      <c r="AG3" s="32">
        <v>105242</v>
      </c>
      <c r="AH3" s="32">
        <f>SUM(AI3:AK3)</f>
        <v>349718</v>
      </c>
      <c r="AI3" s="32">
        <v>93694</v>
      </c>
      <c r="AJ3" s="32">
        <v>129363</v>
      </c>
      <c r="AK3" s="32">
        <v>126661</v>
      </c>
      <c r="AL3" s="32">
        <f>SUM(AM3:AO3)</f>
        <v>173106</v>
      </c>
      <c r="AM3" s="32">
        <v>37565</v>
      </c>
      <c r="AN3" s="32">
        <v>64012</v>
      </c>
      <c r="AO3" s="32">
        <v>71529</v>
      </c>
      <c r="AP3" s="32">
        <f>SUM(AQ3:AS3)</f>
        <v>150008</v>
      </c>
      <c r="AQ3" s="32">
        <v>29650</v>
      </c>
      <c r="AR3" s="32">
        <v>55159</v>
      </c>
      <c r="AS3" s="32">
        <v>65199</v>
      </c>
      <c r="AT3" s="32">
        <f>SUM(AU3:AW3)</f>
        <v>217618</v>
      </c>
      <c r="AU3" s="32">
        <v>49408</v>
      </c>
      <c r="AV3" s="32">
        <v>80084</v>
      </c>
      <c r="AW3" s="32">
        <v>88126</v>
      </c>
      <c r="AX3" s="32">
        <f>SUM(AY3:BA3)</f>
        <v>243035</v>
      </c>
      <c r="AY3" s="32">
        <v>55757</v>
      </c>
      <c r="AZ3" s="32">
        <v>90415</v>
      </c>
      <c r="BA3" s="32">
        <v>96863</v>
      </c>
    </row>
  </sheetData>
  <mergeCells count="14">
    <mergeCell ref="AL1:AO1"/>
    <mergeCell ref="AP1:AS1"/>
    <mergeCell ref="AT1:AW1"/>
    <mergeCell ref="AX1:BA1"/>
    <mergeCell ref="AD1:AG1"/>
    <mergeCell ref="R1:U1"/>
    <mergeCell ref="V1:Y1"/>
    <mergeCell ref="Z1:AC1"/>
    <mergeCell ref="AH1:AK1"/>
    <mergeCell ref="A1:A2"/>
    <mergeCell ref="B1:E1"/>
    <mergeCell ref="F1:I1"/>
    <mergeCell ref="J1:M1"/>
    <mergeCell ref="N1:Q1"/>
  </mergeCells>
  <phoneticPr fontId="2" type="noConversion"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/>
  <dimension ref="A1:BI9"/>
  <sheetViews>
    <sheetView topLeftCell="BA1" zoomScaleNormal="100" workbookViewId="0">
      <selection activeCell="B8" sqref="B8:B10"/>
    </sheetView>
  </sheetViews>
  <sheetFormatPr defaultColWidth="24" defaultRowHeight="13.5" x14ac:dyDescent="0.2"/>
  <cols>
    <col min="1" max="16384" width="24" style="29"/>
  </cols>
  <sheetData>
    <row r="1" spans="1:61" x14ac:dyDescent="0.25">
      <c r="A1" s="58" t="s">
        <v>970</v>
      </c>
    </row>
    <row r="2" spans="1:61" ht="20.100000000000001" customHeight="1" x14ac:dyDescent="0.25">
      <c r="A2" s="137" t="s">
        <v>457</v>
      </c>
      <c r="B2" s="140" t="s">
        <v>249</v>
      </c>
      <c r="C2" s="140" t="s">
        <v>249</v>
      </c>
      <c r="D2" s="140" t="s">
        <v>249</v>
      </c>
      <c r="E2" s="140" t="s">
        <v>249</v>
      </c>
      <c r="F2" s="140" t="s">
        <v>249</v>
      </c>
      <c r="G2" s="140" t="s">
        <v>250</v>
      </c>
      <c r="H2" s="140" t="s">
        <v>250</v>
      </c>
      <c r="I2" s="140" t="s">
        <v>250</v>
      </c>
      <c r="J2" s="140" t="s">
        <v>250</v>
      </c>
      <c r="K2" s="140" t="s">
        <v>250</v>
      </c>
      <c r="L2" s="140" t="s">
        <v>251</v>
      </c>
      <c r="M2" s="140" t="s">
        <v>251</v>
      </c>
      <c r="N2" s="140" t="s">
        <v>251</v>
      </c>
      <c r="O2" s="140" t="s">
        <v>251</v>
      </c>
      <c r="P2" s="140" t="s">
        <v>251</v>
      </c>
      <c r="Q2" s="140" t="s">
        <v>252</v>
      </c>
      <c r="R2" s="140" t="s">
        <v>252</v>
      </c>
      <c r="S2" s="140" t="s">
        <v>252</v>
      </c>
      <c r="T2" s="140" t="s">
        <v>252</v>
      </c>
      <c r="U2" s="140" t="s">
        <v>252</v>
      </c>
      <c r="V2" s="140" t="s">
        <v>253</v>
      </c>
      <c r="W2" s="140" t="s">
        <v>253</v>
      </c>
      <c r="X2" s="140" t="s">
        <v>253</v>
      </c>
      <c r="Y2" s="140" t="s">
        <v>253</v>
      </c>
      <c r="Z2" s="140" t="s">
        <v>253</v>
      </c>
      <c r="AA2" s="140" t="s">
        <v>254</v>
      </c>
      <c r="AB2" s="140" t="s">
        <v>254</v>
      </c>
      <c r="AC2" s="140" t="s">
        <v>254</v>
      </c>
      <c r="AD2" s="140" t="s">
        <v>254</v>
      </c>
      <c r="AE2" s="140" t="s">
        <v>254</v>
      </c>
      <c r="AF2" s="140" t="s">
        <v>255</v>
      </c>
      <c r="AG2" s="140" t="s">
        <v>255</v>
      </c>
      <c r="AH2" s="140" t="s">
        <v>255</v>
      </c>
      <c r="AI2" s="140" t="s">
        <v>255</v>
      </c>
      <c r="AJ2" s="140" t="s">
        <v>255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257</v>
      </c>
      <c r="AQ2" s="140" t="s">
        <v>257</v>
      </c>
      <c r="AR2" s="140" t="s">
        <v>257</v>
      </c>
      <c r="AS2" s="140" t="s">
        <v>257</v>
      </c>
      <c r="AT2" s="140" t="s">
        <v>257</v>
      </c>
      <c r="AU2" s="140" t="s">
        <v>258</v>
      </c>
      <c r="AV2" s="140" t="s">
        <v>258</v>
      </c>
      <c r="AW2" s="140" t="s">
        <v>258</v>
      </c>
      <c r="AX2" s="140" t="s">
        <v>258</v>
      </c>
      <c r="AY2" s="140" t="s">
        <v>258</v>
      </c>
      <c r="AZ2" s="140" t="s">
        <v>259</v>
      </c>
      <c r="BA2" s="140" t="s">
        <v>259</v>
      </c>
      <c r="BB2" s="140" t="s">
        <v>259</v>
      </c>
      <c r="BC2" s="140" t="s">
        <v>259</v>
      </c>
      <c r="BD2" s="140" t="s">
        <v>259</v>
      </c>
      <c r="BE2" s="140" t="s">
        <v>260</v>
      </c>
      <c r="BF2" s="140" t="s">
        <v>260</v>
      </c>
      <c r="BG2" s="140" t="s">
        <v>260</v>
      </c>
      <c r="BH2" s="140" t="s">
        <v>260</v>
      </c>
      <c r="BI2" s="140" t="s">
        <v>260</v>
      </c>
    </row>
    <row r="3" spans="1:61" ht="20.100000000000001" customHeight="1" x14ac:dyDescent="0.25">
      <c r="A3" s="138" t="s">
        <v>347</v>
      </c>
      <c r="B3" s="30" t="s">
        <v>617</v>
      </c>
      <c r="C3" s="30" t="s">
        <v>616</v>
      </c>
      <c r="D3" s="30" t="s">
        <v>615</v>
      </c>
      <c r="E3" s="30" t="s">
        <v>614</v>
      </c>
      <c r="F3" s="30" t="s">
        <v>466</v>
      </c>
      <c r="G3" s="30" t="s">
        <v>617</v>
      </c>
      <c r="H3" s="30" t="s">
        <v>616</v>
      </c>
      <c r="I3" s="30" t="s">
        <v>615</v>
      </c>
      <c r="J3" s="30" t="s">
        <v>614</v>
      </c>
      <c r="K3" s="30" t="s">
        <v>466</v>
      </c>
      <c r="L3" s="30" t="s">
        <v>617</v>
      </c>
      <c r="M3" s="30" t="s">
        <v>616</v>
      </c>
      <c r="N3" s="30" t="s">
        <v>615</v>
      </c>
      <c r="O3" s="30" t="s">
        <v>614</v>
      </c>
      <c r="P3" s="30" t="s">
        <v>466</v>
      </c>
      <c r="Q3" s="30" t="s">
        <v>617</v>
      </c>
      <c r="R3" s="30" t="s">
        <v>616</v>
      </c>
      <c r="S3" s="30" t="s">
        <v>615</v>
      </c>
      <c r="T3" s="30" t="s">
        <v>614</v>
      </c>
      <c r="U3" s="30" t="s">
        <v>466</v>
      </c>
      <c r="V3" s="30" t="s">
        <v>617</v>
      </c>
      <c r="W3" s="30" t="s">
        <v>616</v>
      </c>
      <c r="X3" s="30" t="s">
        <v>615</v>
      </c>
      <c r="Y3" s="30" t="s">
        <v>614</v>
      </c>
      <c r="Z3" s="30" t="s">
        <v>466</v>
      </c>
      <c r="AA3" s="30" t="s">
        <v>617</v>
      </c>
      <c r="AB3" s="30" t="s">
        <v>616</v>
      </c>
      <c r="AC3" s="30" t="s">
        <v>615</v>
      </c>
      <c r="AD3" s="30" t="s">
        <v>614</v>
      </c>
      <c r="AE3" s="30" t="s">
        <v>466</v>
      </c>
      <c r="AF3" s="30" t="s">
        <v>617</v>
      </c>
      <c r="AG3" s="30" t="s">
        <v>616</v>
      </c>
      <c r="AH3" s="30" t="s">
        <v>615</v>
      </c>
      <c r="AI3" s="30" t="s">
        <v>614</v>
      </c>
      <c r="AJ3" s="30" t="s">
        <v>466</v>
      </c>
      <c r="AK3" s="30" t="s">
        <v>617</v>
      </c>
      <c r="AL3" s="30" t="s">
        <v>616</v>
      </c>
      <c r="AM3" s="30" t="s">
        <v>615</v>
      </c>
      <c r="AN3" s="30" t="s">
        <v>614</v>
      </c>
      <c r="AO3" s="30" t="s">
        <v>466</v>
      </c>
      <c r="AP3" s="30" t="s">
        <v>617</v>
      </c>
      <c r="AQ3" s="30" t="s">
        <v>616</v>
      </c>
      <c r="AR3" s="30" t="s">
        <v>615</v>
      </c>
      <c r="AS3" s="30" t="s">
        <v>614</v>
      </c>
      <c r="AT3" s="30" t="s">
        <v>466</v>
      </c>
      <c r="AU3" s="30" t="s">
        <v>617</v>
      </c>
      <c r="AV3" s="30" t="s">
        <v>616</v>
      </c>
      <c r="AW3" s="30" t="s">
        <v>615</v>
      </c>
      <c r="AX3" s="30" t="s">
        <v>614</v>
      </c>
      <c r="AY3" s="30" t="s">
        <v>466</v>
      </c>
      <c r="AZ3" s="30" t="s">
        <v>617</v>
      </c>
      <c r="BA3" s="30" t="s">
        <v>616</v>
      </c>
      <c r="BB3" s="30" t="s">
        <v>615</v>
      </c>
      <c r="BC3" s="30" t="s">
        <v>614</v>
      </c>
      <c r="BD3" s="30" t="s">
        <v>466</v>
      </c>
      <c r="BE3" s="30" t="s">
        <v>617</v>
      </c>
      <c r="BF3" s="30" t="s">
        <v>616</v>
      </c>
      <c r="BG3" s="30" t="s">
        <v>615</v>
      </c>
      <c r="BH3" s="30" t="s">
        <v>614</v>
      </c>
      <c r="BI3" s="30" t="s">
        <v>466</v>
      </c>
    </row>
    <row r="4" spans="1:61" ht="20.100000000000001" customHeight="1" x14ac:dyDescent="0.25">
      <c r="A4" s="64" t="s">
        <v>388</v>
      </c>
      <c r="B4" s="31">
        <v>30.1</v>
      </c>
      <c r="C4" s="31">
        <v>53.2</v>
      </c>
      <c r="D4" s="31">
        <v>16</v>
      </c>
      <c r="E4" s="31">
        <v>0.7</v>
      </c>
      <c r="F4" s="69">
        <v>1.9</v>
      </c>
      <c r="G4" s="31">
        <v>34.9</v>
      </c>
      <c r="H4" s="31">
        <v>47.1</v>
      </c>
      <c r="I4" s="31">
        <v>15.6</v>
      </c>
      <c r="J4" s="31">
        <v>2.4</v>
      </c>
      <c r="K4" s="69">
        <v>1.9</v>
      </c>
      <c r="L4" s="31">
        <v>33</v>
      </c>
      <c r="M4" s="31">
        <v>51.6</v>
      </c>
      <c r="N4" s="31">
        <v>14.4</v>
      </c>
      <c r="O4" s="31">
        <v>0.9</v>
      </c>
      <c r="P4" s="69">
        <v>1.8</v>
      </c>
      <c r="Q4" s="31">
        <v>43.9</v>
      </c>
      <c r="R4" s="31">
        <v>43.5</v>
      </c>
      <c r="S4" s="31">
        <v>11.5</v>
      </c>
      <c r="T4" s="31">
        <v>1.1000000000000001</v>
      </c>
      <c r="U4" s="69">
        <v>1.7</v>
      </c>
      <c r="V4" s="31">
        <v>31.9</v>
      </c>
      <c r="W4" s="31">
        <v>53.1</v>
      </c>
      <c r="X4" s="31">
        <v>14.3</v>
      </c>
      <c r="Y4" s="31">
        <v>0.7</v>
      </c>
      <c r="Z4" s="69">
        <v>1.8</v>
      </c>
      <c r="AA4" s="31">
        <v>30.1</v>
      </c>
      <c r="AB4" s="31">
        <v>54.9</v>
      </c>
      <c r="AC4" s="31">
        <v>13.7</v>
      </c>
      <c r="AD4" s="31">
        <v>1.3</v>
      </c>
      <c r="AE4" s="69">
        <v>1.9</v>
      </c>
      <c r="AF4" s="31">
        <v>32.700000000000003</v>
      </c>
      <c r="AG4" s="31">
        <v>47.6</v>
      </c>
      <c r="AH4" s="31">
        <v>17.3</v>
      </c>
      <c r="AI4" s="31">
        <v>2.4</v>
      </c>
      <c r="AJ4" s="69">
        <v>1.9</v>
      </c>
      <c r="AK4" s="31">
        <v>30.2</v>
      </c>
      <c r="AL4" s="31">
        <v>48.7</v>
      </c>
      <c r="AM4" s="31">
        <v>18.7</v>
      </c>
      <c r="AN4" s="31">
        <v>2.4</v>
      </c>
      <c r="AO4" s="69">
        <v>1.9</v>
      </c>
      <c r="AP4" s="31">
        <v>19.8</v>
      </c>
      <c r="AQ4" s="31">
        <v>45.8</v>
      </c>
      <c r="AR4" s="31">
        <v>28.2</v>
      </c>
      <c r="AS4" s="31">
        <v>6.2</v>
      </c>
      <c r="AT4" s="69">
        <v>2.2000000000000002</v>
      </c>
      <c r="AU4" s="31">
        <v>28.9</v>
      </c>
      <c r="AV4" s="31">
        <v>47</v>
      </c>
      <c r="AW4" s="31">
        <v>20.7</v>
      </c>
      <c r="AX4" s="31">
        <v>3.4</v>
      </c>
      <c r="AY4" s="69">
        <v>2</v>
      </c>
      <c r="AZ4" s="31">
        <v>31.1</v>
      </c>
      <c r="BA4" s="31">
        <v>44.2</v>
      </c>
      <c r="BB4" s="31">
        <v>20.2</v>
      </c>
      <c r="BC4" s="31">
        <v>4.5</v>
      </c>
      <c r="BD4" s="69">
        <v>2</v>
      </c>
      <c r="BE4" s="31">
        <v>34.9</v>
      </c>
      <c r="BF4" s="31">
        <v>39.1</v>
      </c>
      <c r="BG4" s="31">
        <v>22</v>
      </c>
      <c r="BH4" s="31">
        <v>4</v>
      </c>
      <c r="BI4" s="69">
        <v>2</v>
      </c>
    </row>
    <row r="5" spans="1:61" ht="20.100000000000001" customHeight="1" x14ac:dyDescent="0.25">
      <c r="A5" s="64" t="s">
        <v>465</v>
      </c>
      <c r="B5" s="31">
        <v>31.1</v>
      </c>
      <c r="C5" s="31">
        <v>53.1</v>
      </c>
      <c r="D5" s="31">
        <v>15</v>
      </c>
      <c r="E5" s="31">
        <v>0.8</v>
      </c>
      <c r="F5" s="69">
        <v>1.9</v>
      </c>
      <c r="G5" s="31">
        <v>33.700000000000003</v>
      </c>
      <c r="H5" s="31">
        <v>45.9</v>
      </c>
      <c r="I5" s="31">
        <v>18.2</v>
      </c>
      <c r="J5" s="31">
        <v>2.2000000000000002</v>
      </c>
      <c r="K5" s="69">
        <v>1.9</v>
      </c>
      <c r="L5" s="31">
        <v>33.6</v>
      </c>
      <c r="M5" s="31">
        <v>50</v>
      </c>
      <c r="N5" s="31">
        <v>16</v>
      </c>
      <c r="O5" s="31">
        <v>0.3</v>
      </c>
      <c r="P5" s="69">
        <v>1.8</v>
      </c>
      <c r="Q5" s="31">
        <v>47.4</v>
      </c>
      <c r="R5" s="31">
        <v>41.9</v>
      </c>
      <c r="S5" s="31">
        <v>9.8000000000000007</v>
      </c>
      <c r="T5" s="31">
        <v>0.9</v>
      </c>
      <c r="U5" s="69">
        <v>1.6</v>
      </c>
      <c r="V5" s="31">
        <v>32.799999999999997</v>
      </c>
      <c r="W5" s="31">
        <v>52.6</v>
      </c>
      <c r="X5" s="31">
        <v>14.1</v>
      </c>
      <c r="Y5" s="31">
        <v>0.5</v>
      </c>
      <c r="Z5" s="69">
        <v>1.8</v>
      </c>
      <c r="AA5" s="31">
        <v>29.1</v>
      </c>
      <c r="AB5" s="31">
        <v>54.8</v>
      </c>
      <c r="AC5" s="31">
        <v>15.2</v>
      </c>
      <c r="AD5" s="31">
        <v>0.9</v>
      </c>
      <c r="AE5" s="69">
        <v>1.9</v>
      </c>
      <c r="AF5" s="31">
        <v>26</v>
      </c>
      <c r="AG5" s="31">
        <v>52.4</v>
      </c>
      <c r="AH5" s="31">
        <v>19.3</v>
      </c>
      <c r="AI5" s="31">
        <v>2.2999999999999998</v>
      </c>
      <c r="AJ5" s="69">
        <v>2</v>
      </c>
      <c r="AK5" s="31">
        <v>27.5</v>
      </c>
      <c r="AL5" s="31">
        <v>52.5</v>
      </c>
      <c r="AM5" s="31">
        <v>17</v>
      </c>
      <c r="AN5" s="31">
        <v>3</v>
      </c>
      <c r="AO5" s="69">
        <v>2</v>
      </c>
      <c r="AP5" s="31">
        <v>17.899999999999999</v>
      </c>
      <c r="AQ5" s="31">
        <v>46</v>
      </c>
      <c r="AR5" s="31">
        <v>30.1</v>
      </c>
      <c r="AS5" s="31">
        <v>6</v>
      </c>
      <c r="AT5" s="69">
        <v>2.2000000000000002</v>
      </c>
      <c r="AU5" s="31">
        <v>30.1</v>
      </c>
      <c r="AV5" s="31">
        <v>45.2</v>
      </c>
      <c r="AW5" s="31">
        <v>19.7</v>
      </c>
      <c r="AX5" s="31">
        <v>5</v>
      </c>
      <c r="AY5" s="69">
        <v>2</v>
      </c>
      <c r="AZ5" s="31">
        <v>30.1</v>
      </c>
      <c r="BA5" s="31">
        <v>46.1</v>
      </c>
      <c r="BB5" s="31">
        <v>18.7</v>
      </c>
      <c r="BC5" s="31">
        <v>5</v>
      </c>
      <c r="BD5" s="69">
        <v>2</v>
      </c>
      <c r="BE5" s="31">
        <v>36.200000000000003</v>
      </c>
      <c r="BF5" s="31">
        <v>38.9</v>
      </c>
      <c r="BG5" s="31">
        <v>21.3</v>
      </c>
      <c r="BH5" s="31">
        <v>3.6</v>
      </c>
      <c r="BI5" s="69">
        <v>1.9</v>
      </c>
    </row>
    <row r="6" spans="1:61" ht="20.100000000000001" customHeight="1" x14ac:dyDescent="0.25">
      <c r="A6" s="64" t="s">
        <v>464</v>
      </c>
      <c r="B6" s="31">
        <v>31.1</v>
      </c>
      <c r="C6" s="31">
        <v>55.5</v>
      </c>
      <c r="D6" s="31">
        <v>12.8</v>
      </c>
      <c r="E6" s="31">
        <v>0.5</v>
      </c>
      <c r="F6" s="69">
        <v>1.8</v>
      </c>
      <c r="G6" s="31">
        <v>37.799999999999997</v>
      </c>
      <c r="H6" s="31">
        <v>47.7</v>
      </c>
      <c r="I6" s="31">
        <v>12.6</v>
      </c>
      <c r="J6" s="31">
        <v>1.9</v>
      </c>
      <c r="K6" s="69">
        <v>1.8</v>
      </c>
      <c r="L6" s="31">
        <v>35.6</v>
      </c>
      <c r="M6" s="31">
        <v>51.7</v>
      </c>
      <c r="N6" s="31">
        <v>12.1</v>
      </c>
      <c r="O6" s="31">
        <v>0.7</v>
      </c>
      <c r="P6" s="69">
        <v>1.8</v>
      </c>
      <c r="Q6" s="31">
        <v>47.6</v>
      </c>
      <c r="R6" s="31">
        <v>41.8</v>
      </c>
      <c r="S6" s="31">
        <v>9.6</v>
      </c>
      <c r="T6" s="31">
        <v>1</v>
      </c>
      <c r="U6" s="69">
        <v>1.6</v>
      </c>
      <c r="V6" s="31">
        <v>30.5</v>
      </c>
      <c r="W6" s="31">
        <v>52.6</v>
      </c>
      <c r="X6" s="31">
        <v>16.5</v>
      </c>
      <c r="Y6" s="31">
        <v>0.4</v>
      </c>
      <c r="Z6" s="69">
        <v>1.9</v>
      </c>
      <c r="AA6" s="31">
        <v>28.7</v>
      </c>
      <c r="AB6" s="31">
        <v>57</v>
      </c>
      <c r="AC6" s="31">
        <v>13.4</v>
      </c>
      <c r="AD6" s="31">
        <v>0.9</v>
      </c>
      <c r="AE6" s="69">
        <v>1.9</v>
      </c>
      <c r="AF6" s="31">
        <v>31.8</v>
      </c>
      <c r="AG6" s="31">
        <v>47.8</v>
      </c>
      <c r="AH6" s="31">
        <v>18</v>
      </c>
      <c r="AI6" s="31">
        <v>2.5</v>
      </c>
      <c r="AJ6" s="69">
        <v>1.9</v>
      </c>
      <c r="AK6" s="31">
        <v>33.200000000000003</v>
      </c>
      <c r="AL6" s="31">
        <v>48.2</v>
      </c>
      <c r="AM6" s="31">
        <v>14.9</v>
      </c>
      <c r="AN6" s="31">
        <v>3.7</v>
      </c>
      <c r="AO6" s="69">
        <v>1.9</v>
      </c>
      <c r="AP6" s="31">
        <v>23.7</v>
      </c>
      <c r="AQ6" s="31">
        <v>43</v>
      </c>
      <c r="AR6" s="31">
        <v>25.5</v>
      </c>
      <c r="AS6" s="31">
        <v>7.8</v>
      </c>
      <c r="AT6" s="69">
        <v>2.2000000000000002</v>
      </c>
      <c r="AU6" s="31">
        <v>26.9</v>
      </c>
      <c r="AV6" s="31">
        <v>49.5</v>
      </c>
      <c r="AW6" s="31">
        <v>21.2</v>
      </c>
      <c r="AX6" s="31">
        <v>2.4</v>
      </c>
      <c r="AY6" s="69">
        <v>2</v>
      </c>
      <c r="AZ6" s="31">
        <v>31.2</v>
      </c>
      <c r="BA6" s="31">
        <v>46.4</v>
      </c>
      <c r="BB6" s="31">
        <v>17.7</v>
      </c>
      <c r="BC6" s="31">
        <v>4.8</v>
      </c>
      <c r="BD6" s="69">
        <v>2</v>
      </c>
      <c r="BE6" s="31">
        <v>36</v>
      </c>
      <c r="BF6" s="31">
        <v>37.700000000000003</v>
      </c>
      <c r="BG6" s="31">
        <v>21.3</v>
      </c>
      <c r="BH6" s="31">
        <v>4.9000000000000004</v>
      </c>
      <c r="BI6" s="69">
        <v>2</v>
      </c>
    </row>
    <row r="7" spans="1:61" x14ac:dyDescent="0.25">
      <c r="A7" s="58" t="s">
        <v>968</v>
      </c>
    </row>
    <row r="9" spans="1:61" x14ac:dyDescent="0.25">
      <c r="A9" s="58" t="s">
        <v>779</v>
      </c>
    </row>
  </sheetData>
  <mergeCells count="13">
    <mergeCell ref="AP2:AT2"/>
    <mergeCell ref="AU2:AY2"/>
    <mergeCell ref="AZ2:BD2"/>
    <mergeCell ref="BE2:BI2"/>
    <mergeCell ref="A2:A3"/>
    <mergeCell ref="B2:F2"/>
    <mergeCell ref="G2:K2"/>
    <mergeCell ref="L2:P2"/>
    <mergeCell ref="Q2:U2"/>
    <mergeCell ref="V2:Z2"/>
    <mergeCell ref="AA2:AE2"/>
    <mergeCell ref="AF2:AJ2"/>
    <mergeCell ref="AK2:AO2"/>
  </mergeCells>
  <phoneticPr fontId="2" type="noConversion"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3"/>
  <dimension ref="A1:BI9"/>
  <sheetViews>
    <sheetView zoomScaleNormal="100" workbookViewId="0">
      <selection activeCell="B8" sqref="B8:B10"/>
    </sheetView>
  </sheetViews>
  <sheetFormatPr defaultColWidth="24" defaultRowHeight="13.5" x14ac:dyDescent="0.2"/>
  <cols>
    <col min="1" max="16384" width="24" style="29"/>
  </cols>
  <sheetData>
    <row r="1" spans="1:61" x14ac:dyDescent="0.25">
      <c r="A1" s="58" t="s">
        <v>971</v>
      </c>
    </row>
    <row r="2" spans="1:61" ht="20.100000000000001" customHeight="1" x14ac:dyDescent="0.25">
      <c r="A2" s="137" t="s">
        <v>457</v>
      </c>
      <c r="B2" s="140" t="s">
        <v>249</v>
      </c>
      <c r="C2" s="140" t="s">
        <v>249</v>
      </c>
      <c r="D2" s="140" t="s">
        <v>249</v>
      </c>
      <c r="E2" s="140" t="s">
        <v>249</v>
      </c>
      <c r="F2" s="140" t="s">
        <v>249</v>
      </c>
      <c r="G2" s="140" t="s">
        <v>250</v>
      </c>
      <c r="H2" s="140" t="s">
        <v>250</v>
      </c>
      <c r="I2" s="140" t="s">
        <v>250</v>
      </c>
      <c r="J2" s="140" t="s">
        <v>250</v>
      </c>
      <c r="K2" s="140" t="s">
        <v>250</v>
      </c>
      <c r="L2" s="140" t="s">
        <v>251</v>
      </c>
      <c r="M2" s="140" t="s">
        <v>251</v>
      </c>
      <c r="N2" s="140" t="s">
        <v>251</v>
      </c>
      <c r="O2" s="140" t="s">
        <v>251</v>
      </c>
      <c r="P2" s="140" t="s">
        <v>251</v>
      </c>
      <c r="Q2" s="140" t="s">
        <v>252</v>
      </c>
      <c r="R2" s="140" t="s">
        <v>252</v>
      </c>
      <c r="S2" s="140" t="s">
        <v>252</v>
      </c>
      <c r="T2" s="140" t="s">
        <v>252</v>
      </c>
      <c r="U2" s="140" t="s">
        <v>252</v>
      </c>
      <c r="V2" s="140" t="s">
        <v>253</v>
      </c>
      <c r="W2" s="140" t="s">
        <v>253</v>
      </c>
      <c r="X2" s="140" t="s">
        <v>253</v>
      </c>
      <c r="Y2" s="140" t="s">
        <v>253</v>
      </c>
      <c r="Z2" s="140" t="s">
        <v>253</v>
      </c>
      <c r="AA2" s="140" t="s">
        <v>254</v>
      </c>
      <c r="AB2" s="140" t="s">
        <v>254</v>
      </c>
      <c r="AC2" s="140" t="s">
        <v>254</v>
      </c>
      <c r="AD2" s="140" t="s">
        <v>254</v>
      </c>
      <c r="AE2" s="140" t="s">
        <v>254</v>
      </c>
      <c r="AF2" s="140" t="s">
        <v>255</v>
      </c>
      <c r="AG2" s="140" t="s">
        <v>255</v>
      </c>
      <c r="AH2" s="140" t="s">
        <v>255</v>
      </c>
      <c r="AI2" s="140" t="s">
        <v>255</v>
      </c>
      <c r="AJ2" s="140" t="s">
        <v>255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257</v>
      </c>
      <c r="AQ2" s="140" t="s">
        <v>257</v>
      </c>
      <c r="AR2" s="140" t="s">
        <v>257</v>
      </c>
      <c r="AS2" s="140" t="s">
        <v>257</v>
      </c>
      <c r="AT2" s="140" t="s">
        <v>257</v>
      </c>
      <c r="AU2" s="140" t="s">
        <v>258</v>
      </c>
      <c r="AV2" s="140" t="s">
        <v>258</v>
      </c>
      <c r="AW2" s="140" t="s">
        <v>258</v>
      </c>
      <c r="AX2" s="140" t="s">
        <v>258</v>
      </c>
      <c r="AY2" s="140" t="s">
        <v>258</v>
      </c>
      <c r="AZ2" s="140" t="s">
        <v>259</v>
      </c>
      <c r="BA2" s="140" t="s">
        <v>259</v>
      </c>
      <c r="BB2" s="140" t="s">
        <v>259</v>
      </c>
      <c r="BC2" s="140" t="s">
        <v>259</v>
      </c>
      <c r="BD2" s="140" t="s">
        <v>259</v>
      </c>
      <c r="BE2" s="140" t="s">
        <v>260</v>
      </c>
      <c r="BF2" s="140" t="s">
        <v>260</v>
      </c>
      <c r="BG2" s="140" t="s">
        <v>260</v>
      </c>
      <c r="BH2" s="140" t="s">
        <v>260</v>
      </c>
      <c r="BI2" s="140" t="s">
        <v>260</v>
      </c>
    </row>
    <row r="3" spans="1:61" ht="20.100000000000001" customHeight="1" x14ac:dyDescent="0.25">
      <c r="A3" s="138" t="s">
        <v>347</v>
      </c>
      <c r="B3" s="30" t="s">
        <v>617</v>
      </c>
      <c r="C3" s="30" t="s">
        <v>616</v>
      </c>
      <c r="D3" s="30" t="s">
        <v>615</v>
      </c>
      <c r="E3" s="30" t="s">
        <v>614</v>
      </c>
      <c r="F3" s="30" t="s">
        <v>466</v>
      </c>
      <c r="G3" s="30" t="s">
        <v>617</v>
      </c>
      <c r="H3" s="30" t="s">
        <v>616</v>
      </c>
      <c r="I3" s="30" t="s">
        <v>615</v>
      </c>
      <c r="J3" s="30" t="s">
        <v>614</v>
      </c>
      <c r="K3" s="30" t="s">
        <v>466</v>
      </c>
      <c r="L3" s="30" t="s">
        <v>617</v>
      </c>
      <c r="M3" s="30" t="s">
        <v>616</v>
      </c>
      <c r="N3" s="30" t="s">
        <v>615</v>
      </c>
      <c r="O3" s="30" t="s">
        <v>614</v>
      </c>
      <c r="P3" s="30" t="s">
        <v>466</v>
      </c>
      <c r="Q3" s="30" t="s">
        <v>617</v>
      </c>
      <c r="R3" s="30" t="s">
        <v>616</v>
      </c>
      <c r="S3" s="30" t="s">
        <v>615</v>
      </c>
      <c r="T3" s="30" t="s">
        <v>614</v>
      </c>
      <c r="U3" s="30" t="s">
        <v>466</v>
      </c>
      <c r="V3" s="30" t="s">
        <v>617</v>
      </c>
      <c r="W3" s="30" t="s">
        <v>616</v>
      </c>
      <c r="X3" s="30" t="s">
        <v>615</v>
      </c>
      <c r="Y3" s="30" t="s">
        <v>614</v>
      </c>
      <c r="Z3" s="30" t="s">
        <v>466</v>
      </c>
      <c r="AA3" s="30" t="s">
        <v>617</v>
      </c>
      <c r="AB3" s="30" t="s">
        <v>616</v>
      </c>
      <c r="AC3" s="30" t="s">
        <v>615</v>
      </c>
      <c r="AD3" s="30" t="s">
        <v>614</v>
      </c>
      <c r="AE3" s="30" t="s">
        <v>466</v>
      </c>
      <c r="AF3" s="30" t="s">
        <v>617</v>
      </c>
      <c r="AG3" s="30" t="s">
        <v>616</v>
      </c>
      <c r="AH3" s="30" t="s">
        <v>615</v>
      </c>
      <c r="AI3" s="30" t="s">
        <v>614</v>
      </c>
      <c r="AJ3" s="30" t="s">
        <v>466</v>
      </c>
      <c r="AK3" s="30" t="s">
        <v>617</v>
      </c>
      <c r="AL3" s="30" t="s">
        <v>616</v>
      </c>
      <c r="AM3" s="30" t="s">
        <v>615</v>
      </c>
      <c r="AN3" s="30" t="s">
        <v>614</v>
      </c>
      <c r="AO3" s="30" t="s">
        <v>466</v>
      </c>
      <c r="AP3" s="30" t="s">
        <v>617</v>
      </c>
      <c r="AQ3" s="30" t="s">
        <v>616</v>
      </c>
      <c r="AR3" s="30" t="s">
        <v>615</v>
      </c>
      <c r="AS3" s="30" t="s">
        <v>614</v>
      </c>
      <c r="AT3" s="30" t="s">
        <v>466</v>
      </c>
      <c r="AU3" s="30" t="s">
        <v>617</v>
      </c>
      <c r="AV3" s="30" t="s">
        <v>616</v>
      </c>
      <c r="AW3" s="30" t="s">
        <v>615</v>
      </c>
      <c r="AX3" s="30" t="s">
        <v>614</v>
      </c>
      <c r="AY3" s="30" t="s">
        <v>466</v>
      </c>
      <c r="AZ3" s="30" t="s">
        <v>617</v>
      </c>
      <c r="BA3" s="30" t="s">
        <v>616</v>
      </c>
      <c r="BB3" s="30" t="s">
        <v>615</v>
      </c>
      <c r="BC3" s="30" t="s">
        <v>614</v>
      </c>
      <c r="BD3" s="30" t="s">
        <v>466</v>
      </c>
      <c r="BE3" s="30" t="s">
        <v>617</v>
      </c>
      <c r="BF3" s="30" t="s">
        <v>616</v>
      </c>
      <c r="BG3" s="30" t="s">
        <v>615</v>
      </c>
      <c r="BH3" s="30" t="s">
        <v>614</v>
      </c>
      <c r="BI3" s="30" t="s">
        <v>466</v>
      </c>
    </row>
    <row r="4" spans="1:61" ht="20.100000000000001" customHeight="1" x14ac:dyDescent="0.25">
      <c r="A4" s="64" t="s">
        <v>388</v>
      </c>
      <c r="B4" s="31">
        <v>13</v>
      </c>
      <c r="C4" s="31">
        <v>45.9</v>
      </c>
      <c r="D4" s="31">
        <v>38.700000000000003</v>
      </c>
      <c r="E4" s="31">
        <v>2.2999999999999998</v>
      </c>
      <c r="F4" s="69">
        <v>2.2999999999999998</v>
      </c>
      <c r="G4" s="31">
        <v>17.5</v>
      </c>
      <c r="H4" s="31">
        <v>45</v>
      </c>
      <c r="I4" s="31">
        <v>33.799999999999997</v>
      </c>
      <c r="J4" s="31">
        <v>3.8</v>
      </c>
      <c r="K4" s="69">
        <v>2.2000000000000002</v>
      </c>
      <c r="L4" s="31">
        <v>16.600000000000001</v>
      </c>
      <c r="M4" s="31">
        <v>48.5</v>
      </c>
      <c r="N4" s="31">
        <v>32.799999999999997</v>
      </c>
      <c r="O4" s="31">
        <v>2.2000000000000002</v>
      </c>
      <c r="P4" s="69">
        <v>2.2000000000000002</v>
      </c>
      <c r="Q4" s="31">
        <v>27</v>
      </c>
      <c r="R4" s="31">
        <v>43.2</v>
      </c>
      <c r="S4" s="31">
        <v>27.3</v>
      </c>
      <c r="T4" s="31">
        <v>2.5</v>
      </c>
      <c r="U4" s="69">
        <v>2.1</v>
      </c>
      <c r="V4" s="31">
        <v>15.6</v>
      </c>
      <c r="W4" s="31">
        <v>50.1</v>
      </c>
      <c r="X4" s="31">
        <v>32.200000000000003</v>
      </c>
      <c r="Y4" s="31">
        <v>2.1</v>
      </c>
      <c r="Z4" s="69">
        <v>2.2000000000000002</v>
      </c>
      <c r="AA4" s="31">
        <v>15.3</v>
      </c>
      <c r="AB4" s="31">
        <v>51.7</v>
      </c>
      <c r="AC4" s="31">
        <v>31</v>
      </c>
      <c r="AD4" s="31">
        <v>2</v>
      </c>
      <c r="AE4" s="69">
        <v>2.2000000000000002</v>
      </c>
      <c r="AF4" s="31">
        <v>18.2</v>
      </c>
      <c r="AG4" s="31">
        <v>45</v>
      </c>
      <c r="AH4" s="31">
        <v>33.9</v>
      </c>
      <c r="AI4" s="31">
        <v>2.9</v>
      </c>
      <c r="AJ4" s="69">
        <v>2.2000000000000002</v>
      </c>
      <c r="AK4" s="31">
        <v>11.9</v>
      </c>
      <c r="AL4" s="31">
        <v>47</v>
      </c>
      <c r="AM4" s="31">
        <v>37.200000000000003</v>
      </c>
      <c r="AN4" s="31">
        <v>3.8</v>
      </c>
      <c r="AO4" s="69">
        <v>2.2999999999999998</v>
      </c>
      <c r="AP4" s="31">
        <v>10.8</v>
      </c>
      <c r="AQ4" s="31">
        <v>38</v>
      </c>
      <c r="AR4" s="31">
        <v>41.5</v>
      </c>
      <c r="AS4" s="31">
        <v>9.6999999999999993</v>
      </c>
      <c r="AT4" s="69">
        <v>2.5</v>
      </c>
      <c r="AU4" s="31">
        <v>9.5</v>
      </c>
      <c r="AV4" s="31">
        <v>42.8</v>
      </c>
      <c r="AW4" s="31">
        <v>42.1</v>
      </c>
      <c r="AX4" s="31">
        <v>5.6</v>
      </c>
      <c r="AY4" s="69">
        <v>2.4</v>
      </c>
      <c r="AZ4" s="31">
        <v>10.6</v>
      </c>
      <c r="BA4" s="31">
        <v>40.9</v>
      </c>
      <c r="BB4" s="31">
        <v>42.4</v>
      </c>
      <c r="BC4" s="31">
        <v>6</v>
      </c>
      <c r="BD4" s="69">
        <v>2.4</v>
      </c>
      <c r="BE4" s="31">
        <v>13.7</v>
      </c>
      <c r="BF4" s="31">
        <v>40.200000000000003</v>
      </c>
      <c r="BG4" s="31">
        <v>40</v>
      </c>
      <c r="BH4" s="31">
        <v>6.1</v>
      </c>
      <c r="BI4" s="69">
        <v>2.4</v>
      </c>
    </row>
    <row r="5" spans="1:61" ht="20.100000000000001" customHeight="1" x14ac:dyDescent="0.25">
      <c r="A5" s="64" t="s">
        <v>465</v>
      </c>
      <c r="B5" s="31">
        <v>15</v>
      </c>
      <c r="C5" s="31">
        <v>45.2</v>
      </c>
      <c r="D5" s="31">
        <v>37.200000000000003</v>
      </c>
      <c r="E5" s="31">
        <v>2.7</v>
      </c>
      <c r="F5" s="69">
        <v>2.2999999999999998</v>
      </c>
      <c r="G5" s="31">
        <v>19.7</v>
      </c>
      <c r="H5" s="31">
        <v>44.6</v>
      </c>
      <c r="I5" s="31">
        <v>31.3</v>
      </c>
      <c r="J5" s="31">
        <v>4.4000000000000004</v>
      </c>
      <c r="K5" s="69">
        <v>2.2000000000000002</v>
      </c>
      <c r="L5" s="31">
        <v>17.5</v>
      </c>
      <c r="M5" s="31">
        <v>48.4</v>
      </c>
      <c r="N5" s="31">
        <v>31.8</v>
      </c>
      <c r="O5" s="31">
        <v>2.4</v>
      </c>
      <c r="P5" s="69">
        <v>2.2000000000000002</v>
      </c>
      <c r="Q5" s="31">
        <v>31.8</v>
      </c>
      <c r="R5" s="31">
        <v>41</v>
      </c>
      <c r="S5" s="31">
        <v>25.8</v>
      </c>
      <c r="T5" s="31">
        <v>1.4</v>
      </c>
      <c r="U5" s="69">
        <v>2</v>
      </c>
      <c r="V5" s="31">
        <v>16.3</v>
      </c>
      <c r="W5" s="31">
        <v>52.3</v>
      </c>
      <c r="X5" s="31">
        <v>29.1</v>
      </c>
      <c r="Y5" s="31">
        <v>2.2999999999999998</v>
      </c>
      <c r="Z5" s="69">
        <v>2.2000000000000002</v>
      </c>
      <c r="AA5" s="31">
        <v>14</v>
      </c>
      <c r="AB5" s="31">
        <v>50.6</v>
      </c>
      <c r="AC5" s="31">
        <v>33.799999999999997</v>
      </c>
      <c r="AD5" s="31">
        <v>1.5</v>
      </c>
      <c r="AE5" s="69">
        <v>2.2000000000000002</v>
      </c>
      <c r="AF5" s="31">
        <v>17.399999999999999</v>
      </c>
      <c r="AG5" s="31">
        <v>46.3</v>
      </c>
      <c r="AH5" s="31">
        <v>33.200000000000003</v>
      </c>
      <c r="AI5" s="31">
        <v>3.1</v>
      </c>
      <c r="AJ5" s="69">
        <v>2.2000000000000002</v>
      </c>
      <c r="AK5" s="31">
        <v>9.9</v>
      </c>
      <c r="AL5" s="31">
        <v>51</v>
      </c>
      <c r="AM5" s="31">
        <v>35.799999999999997</v>
      </c>
      <c r="AN5" s="31">
        <v>3.2</v>
      </c>
      <c r="AO5" s="69">
        <v>2.2999999999999998</v>
      </c>
      <c r="AP5" s="31">
        <v>8.8000000000000007</v>
      </c>
      <c r="AQ5" s="31">
        <v>39.799999999999997</v>
      </c>
      <c r="AR5" s="31">
        <v>42.8</v>
      </c>
      <c r="AS5" s="31">
        <v>8.6</v>
      </c>
      <c r="AT5" s="69">
        <v>2.5</v>
      </c>
      <c r="AU5" s="31">
        <v>10.5</v>
      </c>
      <c r="AV5" s="31">
        <v>43.3</v>
      </c>
      <c r="AW5" s="31">
        <v>39.200000000000003</v>
      </c>
      <c r="AX5" s="31">
        <v>7.1</v>
      </c>
      <c r="AY5" s="69">
        <v>2.4</v>
      </c>
      <c r="AZ5" s="31">
        <v>10.9</v>
      </c>
      <c r="BA5" s="31">
        <v>41</v>
      </c>
      <c r="BB5" s="31">
        <v>42.9</v>
      </c>
      <c r="BC5" s="31">
        <v>5.2</v>
      </c>
      <c r="BD5" s="69">
        <v>2.4</v>
      </c>
      <c r="BE5" s="31">
        <v>15.6</v>
      </c>
      <c r="BF5" s="31">
        <v>42.5</v>
      </c>
      <c r="BG5" s="31">
        <v>37.4</v>
      </c>
      <c r="BH5" s="31">
        <v>4.5</v>
      </c>
      <c r="BI5" s="69">
        <v>2.2999999999999998</v>
      </c>
    </row>
    <row r="6" spans="1:61" ht="20.100000000000001" customHeight="1" x14ac:dyDescent="0.25">
      <c r="A6" s="64" t="s">
        <v>464</v>
      </c>
      <c r="B6" s="31">
        <v>14.9</v>
      </c>
      <c r="C6" s="31">
        <v>49.5</v>
      </c>
      <c r="D6" s="31">
        <v>33.4</v>
      </c>
      <c r="E6" s="31">
        <v>2.2000000000000002</v>
      </c>
      <c r="F6" s="69">
        <v>2.2000000000000002</v>
      </c>
      <c r="G6" s="31">
        <v>19.100000000000001</v>
      </c>
      <c r="H6" s="31">
        <v>45.4</v>
      </c>
      <c r="I6" s="31">
        <v>31.7</v>
      </c>
      <c r="J6" s="31">
        <v>3.8</v>
      </c>
      <c r="K6" s="69">
        <v>2.2000000000000002</v>
      </c>
      <c r="L6" s="31">
        <v>19.2</v>
      </c>
      <c r="M6" s="31">
        <v>51.1</v>
      </c>
      <c r="N6" s="31">
        <v>28</v>
      </c>
      <c r="O6" s="31">
        <v>1.7</v>
      </c>
      <c r="P6" s="69">
        <v>2.1</v>
      </c>
      <c r="Q6" s="31">
        <v>32.799999999999997</v>
      </c>
      <c r="R6" s="31">
        <v>42.7</v>
      </c>
      <c r="S6" s="31">
        <v>22</v>
      </c>
      <c r="T6" s="31">
        <v>2.4</v>
      </c>
      <c r="U6" s="69">
        <v>1.9</v>
      </c>
      <c r="V6" s="31">
        <v>16.8</v>
      </c>
      <c r="W6" s="31">
        <v>48.9</v>
      </c>
      <c r="X6" s="31">
        <v>32.299999999999997</v>
      </c>
      <c r="Y6" s="31">
        <v>2</v>
      </c>
      <c r="Z6" s="69">
        <v>2.2000000000000002</v>
      </c>
      <c r="AA6" s="31">
        <v>18.3</v>
      </c>
      <c r="AB6" s="31">
        <v>52.1</v>
      </c>
      <c r="AC6" s="31">
        <v>27.5</v>
      </c>
      <c r="AD6" s="31">
        <v>2.1</v>
      </c>
      <c r="AE6" s="69">
        <v>2.1</v>
      </c>
      <c r="AF6" s="31">
        <v>17</v>
      </c>
      <c r="AG6" s="31">
        <v>44.5</v>
      </c>
      <c r="AH6" s="31">
        <v>35.9</v>
      </c>
      <c r="AI6" s="31">
        <v>2.6</v>
      </c>
      <c r="AJ6" s="69">
        <v>2.2000000000000002</v>
      </c>
      <c r="AK6" s="31">
        <v>13.1</v>
      </c>
      <c r="AL6" s="31">
        <v>49</v>
      </c>
      <c r="AM6" s="31">
        <v>32.700000000000003</v>
      </c>
      <c r="AN6" s="31">
        <v>5.0999999999999996</v>
      </c>
      <c r="AO6" s="69">
        <v>2.2999999999999998</v>
      </c>
      <c r="AP6" s="31">
        <v>13.6</v>
      </c>
      <c r="AQ6" s="31">
        <v>39.5</v>
      </c>
      <c r="AR6" s="31">
        <v>38.299999999999997</v>
      </c>
      <c r="AS6" s="31">
        <v>8.6</v>
      </c>
      <c r="AT6" s="69">
        <v>2.4</v>
      </c>
      <c r="AU6" s="31">
        <v>9.8000000000000007</v>
      </c>
      <c r="AV6" s="31">
        <v>43.7</v>
      </c>
      <c r="AW6" s="31">
        <v>42.3</v>
      </c>
      <c r="AX6" s="31">
        <v>4.0999999999999996</v>
      </c>
      <c r="AY6" s="69">
        <v>2.4</v>
      </c>
      <c r="AZ6" s="31">
        <v>9.6999999999999993</v>
      </c>
      <c r="BA6" s="31">
        <v>41.8</v>
      </c>
      <c r="BB6" s="31">
        <v>43.6</v>
      </c>
      <c r="BC6" s="31">
        <v>4.9000000000000004</v>
      </c>
      <c r="BD6" s="69">
        <v>2.4</v>
      </c>
      <c r="BE6" s="31">
        <v>13.7</v>
      </c>
      <c r="BF6" s="31">
        <v>41.1</v>
      </c>
      <c r="BG6" s="31">
        <v>39.9</v>
      </c>
      <c r="BH6" s="31">
        <v>5.4</v>
      </c>
      <c r="BI6" s="69">
        <v>2.4</v>
      </c>
    </row>
    <row r="7" spans="1:61" x14ac:dyDescent="0.25">
      <c r="A7" s="58" t="s">
        <v>968</v>
      </c>
    </row>
    <row r="9" spans="1:61" x14ac:dyDescent="0.25">
      <c r="A9" s="58" t="s">
        <v>779</v>
      </c>
    </row>
  </sheetData>
  <mergeCells count="13">
    <mergeCell ref="AP2:AT2"/>
    <mergeCell ref="AU2:AY2"/>
    <mergeCell ref="AZ2:BD2"/>
    <mergeCell ref="BE2:BI2"/>
    <mergeCell ref="A2:A3"/>
    <mergeCell ref="B2:F2"/>
    <mergeCell ref="G2:K2"/>
    <mergeCell ref="L2:P2"/>
    <mergeCell ref="Q2:U2"/>
    <mergeCell ref="V2:Z2"/>
    <mergeCell ref="AA2:AE2"/>
    <mergeCell ref="AF2:AJ2"/>
    <mergeCell ref="AK2:AO2"/>
  </mergeCells>
  <phoneticPr fontId="2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2" sqref="A2:A3"/>
    </sheetView>
  </sheetViews>
  <sheetFormatPr defaultColWidth="9.140625" defaultRowHeight="13.5" x14ac:dyDescent="0.25"/>
  <cols>
    <col min="1" max="1" width="14.7109375" style="39" customWidth="1"/>
    <col min="2" max="16384" width="9.140625" style="39"/>
  </cols>
  <sheetData>
    <row r="1" spans="1:7" x14ac:dyDescent="0.25">
      <c r="A1" s="44" t="s">
        <v>667</v>
      </c>
      <c r="B1" s="44">
        <v>2016</v>
      </c>
      <c r="C1" s="44">
        <v>2017</v>
      </c>
      <c r="D1" s="44">
        <v>2018</v>
      </c>
      <c r="E1" s="44">
        <v>2019</v>
      </c>
      <c r="F1" s="44">
        <v>2020</v>
      </c>
      <c r="G1" s="44">
        <v>2021</v>
      </c>
    </row>
    <row r="2" spans="1:7" x14ac:dyDescent="0.25">
      <c r="A2" s="44" t="s">
        <v>666</v>
      </c>
      <c r="B2" s="45">
        <v>19.38</v>
      </c>
      <c r="C2" s="45">
        <v>19.448350916440084</v>
      </c>
      <c r="D2" s="45">
        <v>19.880868248359363</v>
      </c>
      <c r="E2" s="45">
        <v>19.631003328578224</v>
      </c>
      <c r="F2" s="45">
        <v>19.580645161290334</v>
      </c>
      <c r="G2" s="45">
        <v>19.58711340206187</v>
      </c>
    </row>
    <row r="3" spans="1:7" x14ac:dyDescent="0.25">
      <c r="A3" s="44" t="s">
        <v>665</v>
      </c>
      <c r="B3" s="45">
        <v>19.45</v>
      </c>
      <c r="C3" s="45">
        <v>19.560129667087256</v>
      </c>
      <c r="D3" s="45">
        <v>19.938461538461549</v>
      </c>
      <c r="E3" s="45">
        <v>19.679104477611951</v>
      </c>
      <c r="F3" s="45">
        <v>19.631661442006259</v>
      </c>
      <c r="G3" s="45">
        <v>19.629464285714295</v>
      </c>
    </row>
    <row r="4" spans="1:7" x14ac:dyDescent="0.25">
      <c r="A4" s="44" t="s">
        <v>386</v>
      </c>
      <c r="B4" s="45">
        <v>19.39</v>
      </c>
      <c r="C4" s="45">
        <v>19.432394032980589</v>
      </c>
      <c r="D4" s="45">
        <v>19.93823915900132</v>
      </c>
      <c r="E4" s="45">
        <v>19.669856459330141</v>
      </c>
      <c r="F4" s="45">
        <v>19.587619047619022</v>
      </c>
      <c r="G4" s="45">
        <v>19.558383233532929</v>
      </c>
    </row>
    <row r="5" spans="1:7" x14ac:dyDescent="0.25">
      <c r="A5" s="44" t="s">
        <v>385</v>
      </c>
      <c r="B5" s="45">
        <v>19.309999999999999</v>
      </c>
      <c r="C5" s="45">
        <v>19.328967448483809</v>
      </c>
      <c r="D5" s="45">
        <v>19.759055118110243</v>
      </c>
      <c r="E5" s="45">
        <v>19.537202380952365</v>
      </c>
      <c r="F5" s="45">
        <v>19.499999999999989</v>
      </c>
      <c r="G5" s="45">
        <v>19.571666666666665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2" sqref="A2:A3"/>
    </sheetView>
  </sheetViews>
  <sheetFormatPr defaultColWidth="9.140625" defaultRowHeight="13.5" x14ac:dyDescent="0.25"/>
  <cols>
    <col min="1" max="1" width="14.7109375" style="39" customWidth="1"/>
    <col min="2" max="16384" width="9.140625" style="39"/>
  </cols>
  <sheetData>
    <row r="1" spans="1:7" x14ac:dyDescent="0.25">
      <c r="A1" s="44" t="s">
        <v>667</v>
      </c>
      <c r="B1" s="44">
        <v>2016</v>
      </c>
      <c r="C1" s="44">
        <v>2017</v>
      </c>
      <c r="D1" s="44">
        <v>2018</v>
      </c>
      <c r="E1" s="44">
        <v>2019</v>
      </c>
      <c r="F1" s="44">
        <v>2020</v>
      </c>
      <c r="G1" s="44">
        <v>2021</v>
      </c>
    </row>
    <row r="2" spans="1:7" x14ac:dyDescent="0.25">
      <c r="A2" s="44" t="s">
        <v>666</v>
      </c>
      <c r="B2" s="45">
        <v>29.66</v>
      </c>
      <c r="C2" s="45">
        <v>31.166917657403566</v>
      </c>
      <c r="D2" s="45">
        <v>31.564866229177202</v>
      </c>
      <c r="E2" s="45">
        <v>32.604374702805607</v>
      </c>
      <c r="F2" s="45">
        <v>32.285049627791572</v>
      </c>
      <c r="G2" s="45">
        <v>33.075773195876238</v>
      </c>
    </row>
    <row r="3" spans="1:7" x14ac:dyDescent="0.25">
      <c r="A3" s="44" t="s">
        <v>665</v>
      </c>
      <c r="B3" s="45">
        <v>29.1</v>
      </c>
      <c r="C3" s="45">
        <v>30.691201112685519</v>
      </c>
      <c r="D3" s="45">
        <v>31.482051282051284</v>
      </c>
      <c r="E3" s="45">
        <v>32.104477611940261</v>
      </c>
      <c r="F3" s="45">
        <v>31.67476489028213</v>
      </c>
      <c r="G3" s="45">
        <v>32.648809523809526</v>
      </c>
    </row>
    <row r="4" spans="1:7" x14ac:dyDescent="0.25">
      <c r="A4" s="44" t="s">
        <v>386</v>
      </c>
      <c r="B4" s="45">
        <v>29.98</v>
      </c>
      <c r="C4" s="45">
        <v>31.275080453003511</v>
      </c>
      <c r="D4" s="45">
        <v>31.696452036793691</v>
      </c>
      <c r="E4" s="45">
        <v>32.822966507177036</v>
      </c>
      <c r="F4" s="45">
        <v>32.499999999999986</v>
      </c>
      <c r="G4" s="45">
        <v>32.977544910179645</v>
      </c>
    </row>
    <row r="5" spans="1:7" x14ac:dyDescent="0.25">
      <c r="A5" s="44" t="s">
        <v>385</v>
      </c>
      <c r="B5" s="45">
        <v>30.01</v>
      </c>
      <c r="C5" s="45">
        <v>31.636153775467598</v>
      </c>
      <c r="D5" s="45">
        <v>31.483464566929143</v>
      </c>
      <c r="E5" s="45">
        <v>32.998511904761898</v>
      </c>
      <c r="F5" s="45">
        <v>32.900890868596889</v>
      </c>
      <c r="G5" s="45">
        <v>33.663333333333348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6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16" x14ac:dyDescent="0.25">
      <c r="A1" s="58" t="s">
        <v>846</v>
      </c>
    </row>
    <row r="2" spans="1:16" ht="20.100000000000001" customHeight="1" x14ac:dyDescent="0.25">
      <c r="A2" s="29" t="s">
        <v>383</v>
      </c>
      <c r="B2" s="64" t="s">
        <v>246</v>
      </c>
      <c r="C2" s="64" t="s">
        <v>247</v>
      </c>
      <c r="D2" s="64" t="s">
        <v>248</v>
      </c>
      <c r="E2" s="64" t="s">
        <v>249</v>
      </c>
      <c r="F2" s="64" t="s">
        <v>250</v>
      </c>
      <c r="G2" s="64" t="s">
        <v>251</v>
      </c>
      <c r="H2" s="64" t="s">
        <v>252</v>
      </c>
      <c r="I2" s="64" t="s">
        <v>253</v>
      </c>
      <c r="J2" s="64" t="s">
        <v>254</v>
      </c>
      <c r="K2" s="64" t="s">
        <v>255</v>
      </c>
      <c r="L2" s="64" t="s">
        <v>256</v>
      </c>
      <c r="M2" s="64" t="s">
        <v>257</v>
      </c>
      <c r="N2" s="64" t="s">
        <v>258</v>
      </c>
      <c r="O2" s="64" t="s">
        <v>259</v>
      </c>
      <c r="P2" s="64" t="s">
        <v>382</v>
      </c>
    </row>
    <row r="3" spans="1:16" ht="20.100000000000001" customHeight="1" x14ac:dyDescent="0.25">
      <c r="A3" s="30" t="s">
        <v>381</v>
      </c>
      <c r="B3" s="69">
        <v>6.5</v>
      </c>
      <c r="C3" s="69">
        <v>6.6</v>
      </c>
      <c r="D3" s="69">
        <v>6.5</v>
      </c>
      <c r="E3" s="69">
        <v>6.4</v>
      </c>
      <c r="F3" s="69">
        <v>6</v>
      </c>
      <c r="G3" s="69">
        <v>5.9</v>
      </c>
      <c r="H3" s="69">
        <v>5.5</v>
      </c>
      <c r="I3" s="69">
        <v>5.2</v>
      </c>
      <c r="J3" s="69">
        <v>5</v>
      </c>
      <c r="K3" s="69">
        <v>4.7</v>
      </c>
      <c r="L3" s="69">
        <v>4.2</v>
      </c>
      <c r="M3" s="69">
        <v>3.8</v>
      </c>
      <c r="N3" s="69">
        <v>3.7</v>
      </c>
      <c r="O3" s="69">
        <v>3.8</v>
      </c>
      <c r="P3" s="69">
        <v>4.4000000000000004</v>
      </c>
    </row>
    <row r="4" spans="1:16" x14ac:dyDescent="0.25">
      <c r="A4" s="58" t="s">
        <v>787</v>
      </c>
    </row>
    <row r="5" spans="1:16" x14ac:dyDescent="0.25">
      <c r="A5" s="39"/>
    </row>
    <row r="6" spans="1:16" x14ac:dyDescent="0.25">
      <c r="A6" s="58" t="s">
        <v>788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E10"/>
  <sheetViews>
    <sheetView zoomScaleNormal="100" workbookViewId="0">
      <selection activeCell="C12" sqref="C12"/>
    </sheetView>
  </sheetViews>
  <sheetFormatPr defaultColWidth="24" defaultRowHeight="13.5" x14ac:dyDescent="0.2"/>
  <cols>
    <col min="1" max="16384" width="24" style="29"/>
  </cols>
  <sheetData>
    <row r="1" spans="1:57" x14ac:dyDescent="0.25">
      <c r="A1" s="58" t="s">
        <v>789</v>
      </c>
    </row>
    <row r="2" spans="1:57" ht="20.100000000000001" customHeight="1" x14ac:dyDescent="0.25">
      <c r="A2" s="137" t="s">
        <v>661</v>
      </c>
      <c r="B2" s="140" t="s">
        <v>246</v>
      </c>
      <c r="C2" s="140" t="s">
        <v>246</v>
      </c>
      <c r="D2" s="140" t="s">
        <v>246</v>
      </c>
      <c r="E2" s="140" t="s">
        <v>246</v>
      </c>
      <c r="F2" s="140" t="s">
        <v>246</v>
      </c>
      <c r="G2" s="140" t="s">
        <v>246</v>
      </c>
      <c r="H2" s="140" t="s">
        <v>246</v>
      </c>
      <c r="I2" s="140" t="s">
        <v>248</v>
      </c>
      <c r="J2" s="140" t="s">
        <v>248</v>
      </c>
      <c r="K2" s="140" t="s">
        <v>248</v>
      </c>
      <c r="L2" s="140" t="s">
        <v>248</v>
      </c>
      <c r="M2" s="140" t="s">
        <v>248</v>
      </c>
      <c r="N2" s="140" t="s">
        <v>248</v>
      </c>
      <c r="O2" s="140" t="s">
        <v>248</v>
      </c>
      <c r="P2" s="140" t="s">
        <v>250</v>
      </c>
      <c r="Q2" s="140" t="s">
        <v>250</v>
      </c>
      <c r="R2" s="140" t="s">
        <v>250</v>
      </c>
      <c r="S2" s="140" t="s">
        <v>250</v>
      </c>
      <c r="T2" s="140" t="s">
        <v>250</v>
      </c>
      <c r="U2" s="140" t="s">
        <v>250</v>
      </c>
      <c r="V2" s="140" t="s">
        <v>250</v>
      </c>
      <c r="W2" s="140" t="s">
        <v>252</v>
      </c>
      <c r="X2" s="140" t="s">
        <v>252</v>
      </c>
      <c r="Y2" s="140" t="s">
        <v>252</v>
      </c>
      <c r="Z2" s="140" t="s">
        <v>252</v>
      </c>
      <c r="AA2" s="140" t="s">
        <v>252</v>
      </c>
      <c r="AB2" s="140" t="s">
        <v>252</v>
      </c>
      <c r="AC2" s="140" t="s">
        <v>252</v>
      </c>
      <c r="AD2" s="140" t="s">
        <v>254</v>
      </c>
      <c r="AE2" s="140" t="s">
        <v>254</v>
      </c>
      <c r="AF2" s="140" t="s">
        <v>254</v>
      </c>
      <c r="AG2" s="140" t="s">
        <v>254</v>
      </c>
      <c r="AH2" s="140" t="s">
        <v>254</v>
      </c>
      <c r="AI2" s="140" t="s">
        <v>254</v>
      </c>
      <c r="AJ2" s="140" t="s">
        <v>254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256</v>
      </c>
      <c r="AQ2" s="140" t="s">
        <v>256</v>
      </c>
      <c r="AR2" s="141">
        <v>2022</v>
      </c>
      <c r="AS2" s="141" t="s">
        <v>258</v>
      </c>
      <c r="AT2" s="141" t="s">
        <v>258</v>
      </c>
      <c r="AU2" s="141" t="s">
        <v>258</v>
      </c>
      <c r="AV2" s="141" t="s">
        <v>258</v>
      </c>
      <c r="AW2" s="141" t="s">
        <v>258</v>
      </c>
      <c r="AX2" s="141" t="s">
        <v>258</v>
      </c>
      <c r="AY2" s="140" t="s">
        <v>260</v>
      </c>
      <c r="AZ2" s="140" t="s">
        <v>260</v>
      </c>
      <c r="BA2" s="140" t="s">
        <v>260</v>
      </c>
      <c r="BB2" s="140" t="s">
        <v>260</v>
      </c>
      <c r="BC2" s="140" t="s">
        <v>260</v>
      </c>
      <c r="BD2" s="140" t="s">
        <v>260</v>
      </c>
      <c r="BE2" s="140" t="s">
        <v>260</v>
      </c>
    </row>
    <row r="3" spans="1:57" ht="20.100000000000001" customHeight="1" x14ac:dyDescent="0.25">
      <c r="A3" s="138" t="s">
        <v>347</v>
      </c>
      <c r="B3" s="30" t="s">
        <v>316</v>
      </c>
      <c r="C3" s="71" t="s">
        <v>370</v>
      </c>
      <c r="D3" s="30" t="s">
        <v>369</v>
      </c>
      <c r="E3" s="30" t="s">
        <v>368</v>
      </c>
      <c r="F3" s="30" t="s">
        <v>367</v>
      </c>
      <c r="G3" s="30" t="s">
        <v>366</v>
      </c>
      <c r="H3" s="30" t="s">
        <v>365</v>
      </c>
      <c r="I3" s="30" t="s">
        <v>316</v>
      </c>
      <c r="J3" s="71" t="s">
        <v>370</v>
      </c>
      <c r="K3" s="30" t="s">
        <v>369</v>
      </c>
      <c r="L3" s="30" t="s">
        <v>368</v>
      </c>
      <c r="M3" s="30" t="s">
        <v>367</v>
      </c>
      <c r="N3" s="30" t="s">
        <v>366</v>
      </c>
      <c r="O3" s="30" t="s">
        <v>365</v>
      </c>
      <c r="P3" s="30" t="s">
        <v>316</v>
      </c>
      <c r="Q3" s="30" t="s">
        <v>370</v>
      </c>
      <c r="R3" s="30" t="s">
        <v>369</v>
      </c>
      <c r="S3" s="30" t="s">
        <v>368</v>
      </c>
      <c r="T3" s="30" t="s">
        <v>367</v>
      </c>
      <c r="U3" s="30" t="s">
        <v>366</v>
      </c>
      <c r="V3" s="30" t="s">
        <v>365</v>
      </c>
      <c r="W3" s="30" t="s">
        <v>316</v>
      </c>
      <c r="X3" s="30" t="s">
        <v>370</v>
      </c>
      <c r="Y3" s="30" t="s">
        <v>369</v>
      </c>
      <c r="Z3" s="30" t="s">
        <v>368</v>
      </c>
      <c r="AA3" s="30" t="s">
        <v>367</v>
      </c>
      <c r="AB3" s="30" t="s">
        <v>366</v>
      </c>
      <c r="AC3" s="30" t="s">
        <v>365</v>
      </c>
      <c r="AD3" s="30" t="s">
        <v>316</v>
      </c>
      <c r="AE3" s="30" t="s">
        <v>370</v>
      </c>
      <c r="AF3" s="30" t="s">
        <v>369</v>
      </c>
      <c r="AG3" s="30" t="s">
        <v>368</v>
      </c>
      <c r="AH3" s="30" t="s">
        <v>367</v>
      </c>
      <c r="AI3" s="30" t="s">
        <v>366</v>
      </c>
      <c r="AJ3" s="30" t="s">
        <v>365</v>
      </c>
      <c r="AK3" s="30" t="s">
        <v>316</v>
      </c>
      <c r="AL3" s="30" t="s">
        <v>370</v>
      </c>
      <c r="AM3" s="30" t="s">
        <v>369</v>
      </c>
      <c r="AN3" s="30" t="s">
        <v>368</v>
      </c>
      <c r="AO3" s="30" t="s">
        <v>367</v>
      </c>
      <c r="AP3" s="30" t="s">
        <v>366</v>
      </c>
      <c r="AQ3" s="30" t="s">
        <v>365</v>
      </c>
      <c r="AR3" s="30" t="s">
        <v>316</v>
      </c>
      <c r="AS3" s="30" t="s">
        <v>370</v>
      </c>
      <c r="AT3" s="30" t="s">
        <v>369</v>
      </c>
      <c r="AU3" s="30" t="s">
        <v>368</v>
      </c>
      <c r="AV3" s="30" t="s">
        <v>367</v>
      </c>
      <c r="AW3" s="30" t="s">
        <v>366</v>
      </c>
      <c r="AX3" s="30" t="s">
        <v>365</v>
      </c>
      <c r="AY3" s="30" t="s">
        <v>316</v>
      </c>
      <c r="AZ3" s="30" t="s">
        <v>370</v>
      </c>
      <c r="BA3" s="30" t="s">
        <v>369</v>
      </c>
      <c r="BB3" s="30" t="s">
        <v>368</v>
      </c>
      <c r="BC3" s="30" t="s">
        <v>367</v>
      </c>
      <c r="BD3" s="30" t="s">
        <v>366</v>
      </c>
      <c r="BE3" s="30" t="s">
        <v>365</v>
      </c>
    </row>
    <row r="4" spans="1:57" ht="20.100000000000001" customHeight="1" x14ac:dyDescent="0.25">
      <c r="A4" s="30" t="s">
        <v>790</v>
      </c>
      <c r="B4" s="31">
        <v>100</v>
      </c>
      <c r="C4" s="31">
        <v>21.7</v>
      </c>
      <c r="D4" s="31">
        <v>43</v>
      </c>
      <c r="E4" s="31">
        <v>30.7</v>
      </c>
      <c r="F4" s="31">
        <v>2.8</v>
      </c>
      <c r="G4" s="31">
        <v>0.5</v>
      </c>
      <c r="H4" s="31">
        <v>1.3</v>
      </c>
      <c r="I4" s="31">
        <v>100</v>
      </c>
      <c r="J4" s="31">
        <v>20.3</v>
      </c>
      <c r="K4" s="31">
        <v>42.4</v>
      </c>
      <c r="L4" s="31">
        <v>33.6</v>
      </c>
      <c r="M4" s="31">
        <v>1.5</v>
      </c>
      <c r="N4" s="31">
        <v>0.3</v>
      </c>
      <c r="O4" s="31">
        <v>1.9</v>
      </c>
      <c r="P4" s="31">
        <v>100</v>
      </c>
      <c r="Q4" s="31">
        <v>14.9</v>
      </c>
      <c r="R4" s="31">
        <v>41.9</v>
      </c>
      <c r="S4" s="31">
        <v>38.9</v>
      </c>
      <c r="T4" s="31">
        <v>1.6</v>
      </c>
      <c r="U4" s="31">
        <v>0.4</v>
      </c>
      <c r="V4" s="31">
        <v>2.2000000000000002</v>
      </c>
      <c r="W4" s="31">
        <v>100</v>
      </c>
      <c r="X4" s="31">
        <v>12.5</v>
      </c>
      <c r="Y4" s="31">
        <v>39.299999999999997</v>
      </c>
      <c r="Z4" s="31">
        <v>42.9</v>
      </c>
      <c r="AA4" s="31">
        <v>2.5</v>
      </c>
      <c r="AB4" s="31">
        <v>0.6</v>
      </c>
      <c r="AC4" s="31">
        <v>2.2000000000000002</v>
      </c>
      <c r="AD4" s="31">
        <v>100</v>
      </c>
      <c r="AE4" s="69">
        <v>11.1</v>
      </c>
      <c r="AF4" s="31">
        <v>37</v>
      </c>
      <c r="AG4" s="31">
        <v>46.6</v>
      </c>
      <c r="AH4" s="31">
        <v>2.5</v>
      </c>
      <c r="AI4" s="31">
        <v>0.5</v>
      </c>
      <c r="AJ4" s="31">
        <v>2.2999999999999998</v>
      </c>
      <c r="AK4" s="31">
        <v>100</v>
      </c>
      <c r="AL4" s="31">
        <v>16.8</v>
      </c>
      <c r="AM4" s="31">
        <v>34.4</v>
      </c>
      <c r="AN4" s="31">
        <v>41.4</v>
      </c>
      <c r="AO4" s="31">
        <v>3.5</v>
      </c>
      <c r="AP4" s="31">
        <v>0.9</v>
      </c>
      <c r="AQ4" s="31">
        <v>3</v>
      </c>
      <c r="AR4" s="31">
        <v>100</v>
      </c>
      <c r="AS4" s="31">
        <v>15.3</v>
      </c>
      <c r="AT4" s="31">
        <v>34.799999999999997</v>
      </c>
      <c r="AU4" s="31">
        <v>43.2</v>
      </c>
      <c r="AV4" s="31">
        <v>2.9</v>
      </c>
      <c r="AW4" s="31">
        <v>0.7</v>
      </c>
      <c r="AX4" s="31">
        <v>3.2</v>
      </c>
      <c r="AY4" s="31">
        <v>100</v>
      </c>
      <c r="AZ4" s="31">
        <v>16.399999999999999</v>
      </c>
      <c r="BA4" s="31">
        <v>36.1</v>
      </c>
      <c r="BB4" s="31">
        <v>41.5</v>
      </c>
      <c r="BC4" s="31">
        <v>2.6</v>
      </c>
      <c r="BD4" s="31">
        <v>0.7</v>
      </c>
      <c r="BE4" s="31">
        <v>2.7</v>
      </c>
    </row>
    <row r="5" spans="1:57" ht="20.100000000000001" customHeight="1" x14ac:dyDescent="0.25">
      <c r="A5" s="64" t="s">
        <v>363</v>
      </c>
      <c r="B5" s="32" t="s">
        <v>362</v>
      </c>
      <c r="C5" s="66" t="s">
        <v>362</v>
      </c>
      <c r="D5" s="32" t="s">
        <v>362</v>
      </c>
      <c r="E5" s="32" t="s">
        <v>362</v>
      </c>
      <c r="F5" s="32" t="s">
        <v>362</v>
      </c>
      <c r="G5" s="32" t="s">
        <v>362</v>
      </c>
      <c r="H5" s="32" t="s">
        <v>362</v>
      </c>
      <c r="I5" s="31">
        <v>100</v>
      </c>
      <c r="J5" s="69">
        <v>12.1</v>
      </c>
      <c r="K5" s="31">
        <v>41.3</v>
      </c>
      <c r="L5" s="31">
        <v>40.1</v>
      </c>
      <c r="M5" s="31">
        <v>1.6</v>
      </c>
      <c r="N5" s="31">
        <v>0.2</v>
      </c>
      <c r="O5" s="31">
        <v>4.7</v>
      </c>
      <c r="P5" s="31">
        <v>100</v>
      </c>
      <c r="Q5" s="69">
        <v>7.2</v>
      </c>
      <c r="R5" s="31">
        <v>38.1</v>
      </c>
      <c r="S5" s="31">
        <v>45.6</v>
      </c>
      <c r="T5" s="31">
        <v>1.5</v>
      </c>
      <c r="U5" s="31">
        <v>0.6</v>
      </c>
      <c r="V5" s="31">
        <v>7</v>
      </c>
      <c r="W5" s="31">
        <v>100</v>
      </c>
      <c r="X5" s="69">
        <v>6</v>
      </c>
      <c r="Y5" s="31">
        <v>31.1</v>
      </c>
      <c r="Z5" s="31">
        <v>52.4</v>
      </c>
      <c r="AA5" s="31">
        <v>3.1</v>
      </c>
      <c r="AB5" s="31">
        <v>0.9</v>
      </c>
      <c r="AC5" s="31">
        <v>6.5</v>
      </c>
      <c r="AD5" s="31">
        <v>100</v>
      </c>
      <c r="AE5" s="69">
        <v>3.7</v>
      </c>
      <c r="AF5" s="31">
        <v>24.6</v>
      </c>
      <c r="AG5" s="31">
        <v>58.5</v>
      </c>
      <c r="AH5" s="31">
        <v>4</v>
      </c>
      <c r="AI5" s="31">
        <v>0.9</v>
      </c>
      <c r="AJ5" s="31">
        <v>8.3000000000000007</v>
      </c>
      <c r="AK5" s="31">
        <v>100</v>
      </c>
      <c r="AL5" s="69">
        <v>5.6</v>
      </c>
      <c r="AM5" s="31">
        <v>27.1</v>
      </c>
      <c r="AN5" s="31">
        <v>54.1</v>
      </c>
      <c r="AO5" s="31">
        <v>5.0999999999999996</v>
      </c>
      <c r="AP5" s="31">
        <v>1.4</v>
      </c>
      <c r="AQ5" s="31">
        <v>6.5</v>
      </c>
      <c r="AR5" s="31">
        <v>100</v>
      </c>
      <c r="AS5" s="69">
        <v>5.0999999999999996</v>
      </c>
      <c r="AT5" s="31">
        <v>24</v>
      </c>
      <c r="AU5" s="31">
        <v>56.8</v>
      </c>
      <c r="AV5" s="31">
        <v>3.7</v>
      </c>
      <c r="AW5" s="31">
        <v>1.2</v>
      </c>
      <c r="AX5" s="31">
        <v>9.1999999999999993</v>
      </c>
      <c r="AY5" s="31">
        <v>100</v>
      </c>
      <c r="AZ5" s="69">
        <v>6.5</v>
      </c>
      <c r="BA5" s="31">
        <v>27.2</v>
      </c>
      <c r="BB5" s="31">
        <v>54.5</v>
      </c>
      <c r="BC5" s="31">
        <v>3.4</v>
      </c>
      <c r="BD5" s="32" t="s">
        <v>361</v>
      </c>
      <c r="BE5" s="31">
        <v>7.6</v>
      </c>
    </row>
    <row r="6" spans="1:57" ht="20.100000000000001" customHeight="1" x14ac:dyDescent="0.25">
      <c r="A6" s="64" t="s">
        <v>360</v>
      </c>
      <c r="B6" s="31">
        <v>100</v>
      </c>
      <c r="C6" s="69">
        <v>16.899999999999999</v>
      </c>
      <c r="D6" s="31">
        <v>42.4</v>
      </c>
      <c r="E6" s="31">
        <v>35.5</v>
      </c>
      <c r="F6" s="31">
        <v>2.6</v>
      </c>
      <c r="G6" s="31">
        <v>0.6</v>
      </c>
      <c r="H6" s="31">
        <v>2</v>
      </c>
      <c r="I6" s="31">
        <v>100</v>
      </c>
      <c r="J6" s="69">
        <v>14.9</v>
      </c>
      <c r="K6" s="31">
        <v>42.8</v>
      </c>
      <c r="L6" s="31">
        <v>38</v>
      </c>
      <c r="M6" s="31">
        <v>1.5</v>
      </c>
      <c r="N6" s="31">
        <v>0.4</v>
      </c>
      <c r="O6" s="31">
        <v>2.2999999999999998</v>
      </c>
      <c r="P6" s="31">
        <v>100</v>
      </c>
      <c r="Q6" s="69">
        <v>10.1</v>
      </c>
      <c r="R6" s="31">
        <v>41.1</v>
      </c>
      <c r="S6" s="31">
        <v>44.1</v>
      </c>
      <c r="T6" s="31">
        <v>1.7</v>
      </c>
      <c r="U6" s="31">
        <v>0.4</v>
      </c>
      <c r="V6" s="31">
        <v>2.6</v>
      </c>
      <c r="W6" s="31">
        <v>100</v>
      </c>
      <c r="X6" s="69">
        <v>6.5</v>
      </c>
      <c r="Y6" s="31">
        <v>35.5</v>
      </c>
      <c r="Z6" s="31">
        <v>50.4</v>
      </c>
      <c r="AA6" s="31">
        <v>3.7</v>
      </c>
      <c r="AB6" s="31">
        <v>1</v>
      </c>
      <c r="AC6" s="31">
        <v>3</v>
      </c>
      <c r="AD6" s="31">
        <v>100</v>
      </c>
      <c r="AE6" s="69">
        <v>5.0999999999999996</v>
      </c>
      <c r="AF6" s="31">
        <v>28.4</v>
      </c>
      <c r="AG6" s="31">
        <v>58.4</v>
      </c>
      <c r="AH6" s="31">
        <v>3.8</v>
      </c>
      <c r="AI6" s="31">
        <v>1.5</v>
      </c>
      <c r="AJ6" s="31">
        <v>2.9</v>
      </c>
      <c r="AK6" s="31">
        <v>100</v>
      </c>
      <c r="AL6" s="69">
        <v>8.1</v>
      </c>
      <c r="AM6" s="31">
        <v>27.3</v>
      </c>
      <c r="AN6" s="31">
        <v>52</v>
      </c>
      <c r="AO6" s="31">
        <v>6.1</v>
      </c>
      <c r="AP6" s="31">
        <v>2</v>
      </c>
      <c r="AQ6" s="31">
        <v>4.5</v>
      </c>
      <c r="AR6" s="31">
        <v>100</v>
      </c>
      <c r="AS6" s="69">
        <v>7.5</v>
      </c>
      <c r="AT6" s="31">
        <v>27.6</v>
      </c>
      <c r="AU6" s="31">
        <v>53.5</v>
      </c>
      <c r="AV6" s="31">
        <v>5.0999999999999996</v>
      </c>
      <c r="AW6" s="31">
        <v>1.3</v>
      </c>
      <c r="AX6" s="31">
        <v>5.0999999999999996</v>
      </c>
      <c r="AY6" s="31">
        <v>100</v>
      </c>
      <c r="AZ6" s="69">
        <v>8.5</v>
      </c>
      <c r="BA6" s="31">
        <v>31.2</v>
      </c>
      <c r="BB6" s="31">
        <v>50.4</v>
      </c>
      <c r="BC6" s="31">
        <v>3.5</v>
      </c>
      <c r="BD6" s="31">
        <v>1.3</v>
      </c>
      <c r="BE6" s="31">
        <v>5</v>
      </c>
    </row>
    <row r="7" spans="1:57" ht="20.100000000000001" customHeight="1" x14ac:dyDescent="0.25">
      <c r="A7" s="64" t="s">
        <v>359</v>
      </c>
      <c r="B7" s="31">
        <v>100</v>
      </c>
      <c r="C7" s="69">
        <v>12.1</v>
      </c>
      <c r="D7" s="31">
        <v>42.4</v>
      </c>
      <c r="E7" s="31">
        <v>41</v>
      </c>
      <c r="F7" s="31">
        <v>3.1</v>
      </c>
      <c r="G7" s="31">
        <v>0.5</v>
      </c>
      <c r="H7" s="31">
        <v>1</v>
      </c>
      <c r="I7" s="31">
        <v>100</v>
      </c>
      <c r="J7" s="69">
        <v>11.2</v>
      </c>
      <c r="K7" s="31">
        <v>41.3</v>
      </c>
      <c r="L7" s="31">
        <v>43.5</v>
      </c>
      <c r="M7" s="31">
        <v>1.5</v>
      </c>
      <c r="N7" s="31">
        <v>0.4</v>
      </c>
      <c r="O7" s="31">
        <v>2.1</v>
      </c>
      <c r="P7" s="31">
        <v>100</v>
      </c>
      <c r="Q7" s="69">
        <v>7.8</v>
      </c>
      <c r="R7" s="31">
        <v>37.9</v>
      </c>
      <c r="S7" s="31">
        <v>50.7</v>
      </c>
      <c r="T7" s="31">
        <v>1.8</v>
      </c>
      <c r="U7" s="31">
        <v>0.5</v>
      </c>
      <c r="V7" s="31">
        <v>1.3</v>
      </c>
      <c r="W7" s="31">
        <v>100</v>
      </c>
      <c r="X7" s="69">
        <v>5.3</v>
      </c>
      <c r="Y7" s="31">
        <v>35.4</v>
      </c>
      <c r="Z7" s="31">
        <v>53.7</v>
      </c>
      <c r="AA7" s="31">
        <v>3.3</v>
      </c>
      <c r="AB7" s="31">
        <v>0.7</v>
      </c>
      <c r="AC7" s="31">
        <v>1.6</v>
      </c>
      <c r="AD7" s="31">
        <v>100</v>
      </c>
      <c r="AE7" s="69">
        <v>4.7</v>
      </c>
      <c r="AF7" s="31">
        <v>31.4</v>
      </c>
      <c r="AG7" s="31">
        <v>58.7</v>
      </c>
      <c r="AH7" s="31">
        <v>3.2</v>
      </c>
      <c r="AI7" s="31">
        <v>0.4</v>
      </c>
      <c r="AJ7" s="31">
        <v>1.6</v>
      </c>
      <c r="AK7" s="31">
        <v>100</v>
      </c>
      <c r="AL7" s="69">
        <v>10.4</v>
      </c>
      <c r="AM7" s="31">
        <v>31.9</v>
      </c>
      <c r="AN7" s="31">
        <v>49.7</v>
      </c>
      <c r="AO7" s="31">
        <v>3.8</v>
      </c>
      <c r="AP7" s="31">
        <v>0.6</v>
      </c>
      <c r="AQ7" s="31">
        <v>3.6</v>
      </c>
      <c r="AR7" s="31">
        <v>100</v>
      </c>
      <c r="AS7" s="69">
        <v>8.9</v>
      </c>
      <c r="AT7" s="31">
        <v>31.7</v>
      </c>
      <c r="AU7" s="31">
        <v>52.8</v>
      </c>
      <c r="AV7" s="31">
        <v>2.5</v>
      </c>
      <c r="AW7" s="31">
        <v>1</v>
      </c>
      <c r="AX7" s="31">
        <v>3</v>
      </c>
      <c r="AY7" s="31">
        <v>100</v>
      </c>
      <c r="AZ7" s="69">
        <v>9.6</v>
      </c>
      <c r="BA7" s="31">
        <v>34.4</v>
      </c>
      <c r="BB7" s="31">
        <v>48.4</v>
      </c>
      <c r="BC7" s="31">
        <v>3.3</v>
      </c>
      <c r="BD7" s="31">
        <v>1.1000000000000001</v>
      </c>
      <c r="BE7" s="31">
        <v>3.2</v>
      </c>
    </row>
    <row r="8" spans="1:57" x14ac:dyDescent="0.25">
      <c r="A8" s="58" t="s">
        <v>791</v>
      </c>
    </row>
    <row r="9" spans="1:57" x14ac:dyDescent="0.25">
      <c r="A9" s="39"/>
    </row>
    <row r="10" spans="1:57" x14ac:dyDescent="0.25">
      <c r="A10" s="58" t="s">
        <v>788</v>
      </c>
    </row>
  </sheetData>
  <mergeCells count="9">
    <mergeCell ref="A2:A3"/>
    <mergeCell ref="B2:H2"/>
    <mergeCell ref="I2:O2"/>
    <mergeCell ref="AY2:BE2"/>
    <mergeCell ref="P2:V2"/>
    <mergeCell ref="W2:AC2"/>
    <mergeCell ref="AD2:AJ2"/>
    <mergeCell ref="AK2:AQ2"/>
    <mergeCell ref="AR2:AX2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O30"/>
  <sheetViews>
    <sheetView zoomScaleNormal="100" workbookViewId="0">
      <selection activeCell="C12" sqref="C12"/>
    </sheetView>
  </sheetViews>
  <sheetFormatPr defaultColWidth="24" defaultRowHeight="13.5" x14ac:dyDescent="0.2"/>
  <cols>
    <col min="1" max="16384" width="24" style="29"/>
  </cols>
  <sheetData>
    <row r="1" spans="1:41" ht="20.100000000000001" customHeight="1" x14ac:dyDescent="0.25">
      <c r="A1" s="142" t="s">
        <v>380</v>
      </c>
      <c r="B1" s="138" t="s">
        <v>246</v>
      </c>
      <c r="C1" s="138" t="s">
        <v>246</v>
      </c>
      <c r="D1" s="138" t="s">
        <v>246</v>
      </c>
      <c r="E1" s="138" t="s">
        <v>246</v>
      </c>
      <c r="F1" s="138" t="s">
        <v>246</v>
      </c>
      <c r="G1" s="138" t="s">
        <v>248</v>
      </c>
      <c r="H1" s="138" t="s">
        <v>248</v>
      </c>
      <c r="I1" s="138" t="s">
        <v>248</v>
      </c>
      <c r="J1" s="138" t="s">
        <v>248</v>
      </c>
      <c r="K1" s="138" t="s">
        <v>248</v>
      </c>
      <c r="L1" s="138" t="s">
        <v>250</v>
      </c>
      <c r="M1" s="138" t="s">
        <v>250</v>
      </c>
      <c r="N1" s="138" t="s">
        <v>250</v>
      </c>
      <c r="O1" s="138" t="s">
        <v>250</v>
      </c>
      <c r="P1" s="138" t="s">
        <v>250</v>
      </c>
      <c r="Q1" s="138" t="s">
        <v>252</v>
      </c>
      <c r="R1" s="138" t="s">
        <v>252</v>
      </c>
      <c r="S1" s="138" t="s">
        <v>252</v>
      </c>
      <c r="T1" s="138" t="s">
        <v>252</v>
      </c>
      <c r="U1" s="138" t="s">
        <v>252</v>
      </c>
      <c r="V1" s="138" t="s">
        <v>254</v>
      </c>
      <c r="W1" s="138" t="s">
        <v>254</v>
      </c>
      <c r="X1" s="138" t="s">
        <v>254</v>
      </c>
      <c r="Y1" s="138" t="s">
        <v>254</v>
      </c>
      <c r="Z1" s="138" t="s">
        <v>254</v>
      </c>
      <c r="AA1" s="138" t="s">
        <v>256</v>
      </c>
      <c r="AB1" s="138" t="s">
        <v>256</v>
      </c>
      <c r="AC1" s="138" t="s">
        <v>256</v>
      </c>
      <c r="AD1" s="138" t="s">
        <v>256</v>
      </c>
      <c r="AE1" s="138" t="s">
        <v>256</v>
      </c>
      <c r="AF1" s="138" t="s">
        <v>258</v>
      </c>
      <c r="AG1" s="138" t="s">
        <v>258</v>
      </c>
      <c r="AH1" s="138" t="s">
        <v>258</v>
      </c>
      <c r="AI1" s="138" t="s">
        <v>258</v>
      </c>
      <c r="AJ1" s="138" t="s">
        <v>258</v>
      </c>
      <c r="AK1" s="138" t="s">
        <v>260</v>
      </c>
      <c r="AL1" s="138" t="s">
        <v>260</v>
      </c>
      <c r="AM1" s="138" t="s">
        <v>260</v>
      </c>
      <c r="AN1" s="138" t="s">
        <v>260</v>
      </c>
      <c r="AO1" s="138" t="s">
        <v>260</v>
      </c>
    </row>
    <row r="2" spans="1:41" ht="20.100000000000001" customHeight="1" x14ac:dyDescent="0.25">
      <c r="A2" s="143" t="s">
        <v>347</v>
      </c>
      <c r="B2" s="30" t="s">
        <v>316</v>
      </c>
      <c r="C2" s="30" t="s">
        <v>374</v>
      </c>
      <c r="D2" s="30" t="s">
        <v>373</v>
      </c>
      <c r="E2" s="30" t="s">
        <v>372</v>
      </c>
      <c r="F2" s="30" t="s">
        <v>371</v>
      </c>
      <c r="G2" s="30" t="s">
        <v>316</v>
      </c>
      <c r="H2" s="30" t="s">
        <v>374</v>
      </c>
      <c r="I2" s="30" t="s">
        <v>373</v>
      </c>
      <c r="J2" s="30" t="s">
        <v>372</v>
      </c>
      <c r="K2" s="30" t="s">
        <v>371</v>
      </c>
      <c r="L2" s="30" t="s">
        <v>316</v>
      </c>
      <c r="M2" s="30" t="s">
        <v>374</v>
      </c>
      <c r="N2" s="30" t="s">
        <v>373</v>
      </c>
      <c r="O2" s="30" t="s">
        <v>372</v>
      </c>
      <c r="P2" s="30" t="s">
        <v>371</v>
      </c>
      <c r="Q2" s="30" t="s">
        <v>316</v>
      </c>
      <c r="R2" s="30" t="s">
        <v>374</v>
      </c>
      <c r="S2" s="30" t="s">
        <v>373</v>
      </c>
      <c r="T2" s="30" t="s">
        <v>372</v>
      </c>
      <c r="U2" s="30" t="s">
        <v>371</v>
      </c>
      <c r="V2" s="30" t="s">
        <v>316</v>
      </c>
      <c r="W2" s="30" t="s">
        <v>374</v>
      </c>
      <c r="X2" s="30" t="s">
        <v>373</v>
      </c>
      <c r="Y2" s="30" t="s">
        <v>372</v>
      </c>
      <c r="Z2" s="30" t="s">
        <v>371</v>
      </c>
      <c r="AA2" s="30" t="s">
        <v>316</v>
      </c>
      <c r="AB2" s="30" t="s">
        <v>374</v>
      </c>
      <c r="AC2" s="30" t="s">
        <v>373</v>
      </c>
      <c r="AD2" s="30" t="s">
        <v>372</v>
      </c>
      <c r="AE2" s="30" t="s">
        <v>371</v>
      </c>
      <c r="AF2" s="30" t="s">
        <v>316</v>
      </c>
      <c r="AG2" s="30" t="s">
        <v>374</v>
      </c>
      <c r="AH2" s="30" t="s">
        <v>373</v>
      </c>
      <c r="AI2" s="30" t="s">
        <v>372</v>
      </c>
      <c r="AJ2" s="30" t="s">
        <v>371</v>
      </c>
      <c r="AK2" s="30" t="s">
        <v>316</v>
      </c>
      <c r="AL2" s="30" t="s">
        <v>374</v>
      </c>
      <c r="AM2" s="30" t="s">
        <v>373</v>
      </c>
      <c r="AN2" s="30" t="s">
        <v>372</v>
      </c>
      <c r="AO2" s="30" t="s">
        <v>371</v>
      </c>
    </row>
    <row r="3" spans="1:41" ht="20.100000000000001" customHeight="1" x14ac:dyDescent="0.25">
      <c r="A3" s="43" t="s">
        <v>364</v>
      </c>
      <c r="B3" s="31">
        <v>100</v>
      </c>
      <c r="C3" s="31">
        <v>5.5</v>
      </c>
      <c r="D3" s="31">
        <v>35</v>
      </c>
      <c r="E3" s="31">
        <v>32.200000000000003</v>
      </c>
      <c r="F3" s="31">
        <v>27.3</v>
      </c>
      <c r="G3" s="31">
        <v>100</v>
      </c>
      <c r="H3" s="31">
        <v>7.7</v>
      </c>
      <c r="I3" s="31">
        <v>38.200000000000003</v>
      </c>
      <c r="J3" s="31">
        <v>30.1</v>
      </c>
      <c r="K3" s="31">
        <v>24</v>
      </c>
      <c r="L3" s="31">
        <v>100</v>
      </c>
      <c r="M3" s="31">
        <v>8.3000000000000007</v>
      </c>
      <c r="N3" s="31">
        <v>38.299999999999997</v>
      </c>
      <c r="O3" s="31">
        <v>29.5</v>
      </c>
      <c r="P3" s="31">
        <v>24</v>
      </c>
      <c r="Q3" s="31">
        <v>100</v>
      </c>
      <c r="R3" s="31">
        <v>9.5</v>
      </c>
      <c r="S3" s="31">
        <v>38.5</v>
      </c>
      <c r="T3" s="31">
        <v>29.4</v>
      </c>
      <c r="U3" s="31">
        <v>22.6</v>
      </c>
      <c r="V3" s="31">
        <v>100</v>
      </c>
      <c r="W3" s="31">
        <v>12.9</v>
      </c>
      <c r="X3" s="31">
        <v>43.5</v>
      </c>
      <c r="Y3" s="31">
        <v>26.3</v>
      </c>
      <c r="Z3" s="31">
        <v>17.3</v>
      </c>
      <c r="AA3" s="31">
        <v>100</v>
      </c>
      <c r="AB3" s="31">
        <v>16.100000000000001</v>
      </c>
      <c r="AC3" s="31">
        <v>43.6</v>
      </c>
      <c r="AD3" s="31">
        <v>24.3</v>
      </c>
      <c r="AE3" s="31">
        <v>16</v>
      </c>
      <c r="AF3" s="31">
        <v>100</v>
      </c>
      <c r="AG3" s="31">
        <v>18</v>
      </c>
      <c r="AH3" s="31">
        <v>47.2</v>
      </c>
      <c r="AI3" s="31">
        <v>22.2</v>
      </c>
      <c r="AJ3" s="31">
        <v>12.6</v>
      </c>
      <c r="AK3" s="31">
        <v>100</v>
      </c>
      <c r="AL3" s="31">
        <v>19.5</v>
      </c>
      <c r="AM3" s="31">
        <v>48</v>
      </c>
      <c r="AN3" s="31">
        <v>21.6</v>
      </c>
      <c r="AO3" s="31">
        <v>11</v>
      </c>
    </row>
    <row r="4" spans="1:41" ht="20.100000000000001" customHeight="1" x14ac:dyDescent="0.25">
      <c r="A4" s="30" t="s">
        <v>363</v>
      </c>
      <c r="B4" s="32" t="s">
        <v>362</v>
      </c>
      <c r="C4" s="32" t="s">
        <v>362</v>
      </c>
      <c r="D4" s="32" t="s">
        <v>362</v>
      </c>
      <c r="E4" s="32" t="s">
        <v>362</v>
      </c>
      <c r="F4" s="32" t="s">
        <v>362</v>
      </c>
      <c r="G4" s="31">
        <v>100</v>
      </c>
      <c r="H4" s="31">
        <v>11</v>
      </c>
      <c r="I4" s="31">
        <v>46.1</v>
      </c>
      <c r="J4" s="31">
        <v>29.8</v>
      </c>
      <c r="K4" s="31">
        <v>13.2</v>
      </c>
      <c r="L4" s="31">
        <v>100</v>
      </c>
      <c r="M4" s="31">
        <v>10.199999999999999</v>
      </c>
      <c r="N4" s="31">
        <v>44.2</v>
      </c>
      <c r="O4" s="31">
        <v>32.799999999999997</v>
      </c>
      <c r="P4" s="31">
        <v>12.7</v>
      </c>
      <c r="Q4" s="31">
        <v>100</v>
      </c>
      <c r="R4" s="31">
        <v>13.3</v>
      </c>
      <c r="S4" s="31">
        <v>43.9</v>
      </c>
      <c r="T4" s="31">
        <v>30.8</v>
      </c>
      <c r="U4" s="31">
        <v>12</v>
      </c>
      <c r="V4" s="31">
        <v>100</v>
      </c>
      <c r="W4" s="31">
        <v>18.3</v>
      </c>
      <c r="X4" s="31">
        <v>51.2</v>
      </c>
      <c r="Y4" s="31">
        <v>22.4</v>
      </c>
      <c r="Z4" s="31">
        <v>8.1</v>
      </c>
      <c r="AA4" s="31">
        <v>100</v>
      </c>
      <c r="AB4" s="31">
        <v>26.9</v>
      </c>
      <c r="AC4" s="31">
        <v>49.2</v>
      </c>
      <c r="AD4" s="31">
        <v>17.399999999999999</v>
      </c>
      <c r="AE4" s="31">
        <v>6.5</v>
      </c>
      <c r="AF4" s="31">
        <v>100</v>
      </c>
      <c r="AG4" s="31">
        <v>26.9</v>
      </c>
      <c r="AH4" s="31">
        <v>51.8</v>
      </c>
      <c r="AI4" s="31">
        <v>16.8</v>
      </c>
      <c r="AJ4" s="31">
        <v>4.5999999999999996</v>
      </c>
      <c r="AK4" s="31">
        <v>100</v>
      </c>
      <c r="AL4" s="31">
        <v>27.3</v>
      </c>
      <c r="AM4" s="31">
        <v>48.6</v>
      </c>
      <c r="AN4" s="31">
        <v>18.600000000000001</v>
      </c>
      <c r="AO4" s="31">
        <v>5.6</v>
      </c>
    </row>
    <row r="5" spans="1:41" ht="20.100000000000001" customHeight="1" x14ac:dyDescent="0.25">
      <c r="A5" s="30" t="s">
        <v>360</v>
      </c>
      <c r="B5" s="31">
        <v>100</v>
      </c>
      <c r="C5" s="31">
        <v>8.9</v>
      </c>
      <c r="D5" s="31">
        <v>50.4</v>
      </c>
      <c r="E5" s="31">
        <v>27.5</v>
      </c>
      <c r="F5" s="31">
        <v>13.1</v>
      </c>
      <c r="G5" s="31">
        <v>100</v>
      </c>
      <c r="H5" s="31">
        <v>12.9</v>
      </c>
      <c r="I5" s="31">
        <v>48.3</v>
      </c>
      <c r="J5" s="31">
        <v>26.8</v>
      </c>
      <c r="K5" s="31">
        <v>12.1</v>
      </c>
      <c r="L5" s="31">
        <v>100</v>
      </c>
      <c r="M5" s="31">
        <v>13</v>
      </c>
      <c r="N5" s="31">
        <v>48.5</v>
      </c>
      <c r="O5" s="31">
        <v>25.6</v>
      </c>
      <c r="P5" s="31">
        <v>13</v>
      </c>
      <c r="Q5" s="31">
        <v>100</v>
      </c>
      <c r="R5" s="31">
        <v>15.7</v>
      </c>
      <c r="S5" s="31">
        <v>49.4</v>
      </c>
      <c r="T5" s="31">
        <v>23.1</v>
      </c>
      <c r="U5" s="31">
        <v>11.8</v>
      </c>
      <c r="V5" s="31">
        <v>100</v>
      </c>
      <c r="W5" s="31">
        <v>22.1</v>
      </c>
      <c r="X5" s="31">
        <v>52.3</v>
      </c>
      <c r="Y5" s="31">
        <v>18.3</v>
      </c>
      <c r="Z5" s="31">
        <v>7.3</v>
      </c>
      <c r="AA5" s="31">
        <v>100</v>
      </c>
      <c r="AB5" s="31">
        <v>28.2</v>
      </c>
      <c r="AC5" s="31">
        <v>50.4</v>
      </c>
      <c r="AD5" s="31">
        <v>15.7</v>
      </c>
      <c r="AE5" s="31">
        <v>5.7</v>
      </c>
      <c r="AF5" s="31">
        <v>100</v>
      </c>
      <c r="AG5" s="31">
        <v>31.1</v>
      </c>
      <c r="AH5" s="31">
        <v>50.6</v>
      </c>
      <c r="AI5" s="31">
        <v>13.3</v>
      </c>
      <c r="AJ5" s="31">
        <v>5.0999999999999996</v>
      </c>
      <c r="AK5" s="31">
        <v>100</v>
      </c>
      <c r="AL5" s="31">
        <v>30.2</v>
      </c>
      <c r="AM5" s="31">
        <v>50.8</v>
      </c>
      <c r="AN5" s="31">
        <v>13.8</v>
      </c>
      <c r="AO5" s="31">
        <v>5.0999999999999996</v>
      </c>
    </row>
    <row r="6" spans="1:41" ht="20.100000000000001" customHeight="1" x14ac:dyDescent="0.25">
      <c r="A6" s="30" t="s">
        <v>359</v>
      </c>
      <c r="B6" s="31">
        <v>100</v>
      </c>
      <c r="C6" s="31">
        <v>8</v>
      </c>
      <c r="D6" s="31">
        <v>45.5</v>
      </c>
      <c r="E6" s="31">
        <v>31</v>
      </c>
      <c r="F6" s="31">
        <v>15.5</v>
      </c>
      <c r="G6" s="31">
        <v>100</v>
      </c>
      <c r="H6" s="31">
        <v>11.3</v>
      </c>
      <c r="I6" s="31">
        <v>50.4</v>
      </c>
      <c r="J6" s="31">
        <v>25.1</v>
      </c>
      <c r="K6" s="31">
        <v>13.2</v>
      </c>
      <c r="L6" s="31">
        <v>100</v>
      </c>
      <c r="M6" s="31">
        <v>12.8</v>
      </c>
      <c r="N6" s="31">
        <v>50</v>
      </c>
      <c r="O6" s="31">
        <v>23.7</v>
      </c>
      <c r="P6" s="31">
        <v>13.5</v>
      </c>
      <c r="Q6" s="31">
        <v>100</v>
      </c>
      <c r="R6" s="31">
        <v>13.6</v>
      </c>
      <c r="S6" s="31">
        <v>48.8</v>
      </c>
      <c r="T6" s="31">
        <v>24.8</v>
      </c>
      <c r="U6" s="31">
        <v>12.7</v>
      </c>
      <c r="V6" s="31">
        <v>100</v>
      </c>
      <c r="W6" s="31">
        <v>19.2</v>
      </c>
      <c r="X6" s="31">
        <v>54</v>
      </c>
      <c r="Y6" s="31">
        <v>18.600000000000001</v>
      </c>
      <c r="Z6" s="31">
        <v>8.1999999999999993</v>
      </c>
      <c r="AA6" s="31">
        <v>100</v>
      </c>
      <c r="AB6" s="31">
        <v>24.2</v>
      </c>
      <c r="AC6" s="31">
        <v>50</v>
      </c>
      <c r="AD6" s="31">
        <v>17.3</v>
      </c>
      <c r="AE6" s="31">
        <v>8.5</v>
      </c>
      <c r="AF6" s="31">
        <v>100</v>
      </c>
      <c r="AG6" s="31">
        <v>26.8</v>
      </c>
      <c r="AH6" s="31">
        <v>51.7</v>
      </c>
      <c r="AI6" s="31">
        <v>15</v>
      </c>
      <c r="AJ6" s="31">
        <v>6.4</v>
      </c>
      <c r="AK6" s="31">
        <v>100</v>
      </c>
      <c r="AL6" s="31">
        <v>29.9</v>
      </c>
      <c r="AM6" s="31">
        <v>50.5</v>
      </c>
      <c r="AN6" s="31">
        <v>14.6</v>
      </c>
      <c r="AO6" s="31">
        <v>5</v>
      </c>
    </row>
    <row r="7" spans="1:41" x14ac:dyDescent="0.25">
      <c r="A7" s="142" t="s">
        <v>379</v>
      </c>
      <c r="B7" s="138" t="s">
        <v>246</v>
      </c>
      <c r="C7" s="138" t="s">
        <v>246</v>
      </c>
      <c r="D7" s="138" t="s">
        <v>246</v>
      </c>
      <c r="E7" s="138" t="s">
        <v>246</v>
      </c>
      <c r="F7" s="138" t="s">
        <v>246</v>
      </c>
      <c r="G7" s="138" t="s">
        <v>248</v>
      </c>
      <c r="H7" s="138" t="s">
        <v>248</v>
      </c>
      <c r="I7" s="138" t="s">
        <v>248</v>
      </c>
      <c r="J7" s="138" t="s">
        <v>248</v>
      </c>
      <c r="K7" s="138" t="s">
        <v>248</v>
      </c>
      <c r="L7" s="138" t="s">
        <v>250</v>
      </c>
      <c r="M7" s="138" t="s">
        <v>250</v>
      </c>
      <c r="N7" s="138" t="s">
        <v>250</v>
      </c>
      <c r="O7" s="138" t="s">
        <v>250</v>
      </c>
      <c r="P7" s="138" t="s">
        <v>250</v>
      </c>
      <c r="Q7" s="138" t="s">
        <v>252</v>
      </c>
      <c r="R7" s="138" t="s">
        <v>252</v>
      </c>
      <c r="S7" s="138" t="s">
        <v>252</v>
      </c>
      <c r="T7" s="138" t="s">
        <v>252</v>
      </c>
      <c r="U7" s="138" t="s">
        <v>252</v>
      </c>
      <c r="V7" s="138" t="s">
        <v>254</v>
      </c>
      <c r="W7" s="138" t="s">
        <v>254</v>
      </c>
      <c r="X7" s="138" t="s">
        <v>254</v>
      </c>
      <c r="Y7" s="138" t="s">
        <v>254</v>
      </c>
      <c r="Z7" s="138" t="s">
        <v>254</v>
      </c>
      <c r="AA7" s="138" t="s">
        <v>256</v>
      </c>
      <c r="AB7" s="138" t="s">
        <v>256</v>
      </c>
      <c r="AC7" s="138" t="s">
        <v>256</v>
      </c>
      <c r="AD7" s="138" t="s">
        <v>256</v>
      </c>
      <c r="AE7" s="138" t="s">
        <v>256</v>
      </c>
      <c r="AF7" s="138" t="s">
        <v>258</v>
      </c>
      <c r="AG7" s="138" t="s">
        <v>258</v>
      </c>
      <c r="AH7" s="138" t="s">
        <v>258</v>
      </c>
      <c r="AI7" s="138" t="s">
        <v>258</v>
      </c>
      <c r="AJ7" s="138" t="s">
        <v>258</v>
      </c>
      <c r="AK7" s="138" t="s">
        <v>260</v>
      </c>
      <c r="AL7" s="138" t="s">
        <v>260</v>
      </c>
      <c r="AM7" s="138" t="s">
        <v>260</v>
      </c>
      <c r="AN7" s="138" t="s">
        <v>260</v>
      </c>
      <c r="AO7" s="138" t="s">
        <v>260</v>
      </c>
    </row>
    <row r="8" spans="1:41" x14ac:dyDescent="0.25">
      <c r="A8" s="143" t="s">
        <v>347</v>
      </c>
      <c r="B8" s="30" t="s">
        <v>316</v>
      </c>
      <c r="C8" s="30" t="s">
        <v>374</v>
      </c>
      <c r="D8" s="30" t="s">
        <v>373</v>
      </c>
      <c r="E8" s="30" t="s">
        <v>372</v>
      </c>
      <c r="F8" s="30" t="s">
        <v>371</v>
      </c>
      <c r="G8" s="30" t="s">
        <v>316</v>
      </c>
      <c r="H8" s="30" t="s">
        <v>374</v>
      </c>
      <c r="I8" s="30" t="s">
        <v>373</v>
      </c>
      <c r="J8" s="30" t="s">
        <v>372</v>
      </c>
      <c r="K8" s="30" t="s">
        <v>371</v>
      </c>
      <c r="L8" s="30" t="s">
        <v>316</v>
      </c>
      <c r="M8" s="30" t="s">
        <v>374</v>
      </c>
      <c r="N8" s="30" t="s">
        <v>373</v>
      </c>
      <c r="O8" s="30" t="s">
        <v>372</v>
      </c>
      <c r="P8" s="30" t="s">
        <v>371</v>
      </c>
      <c r="Q8" s="30" t="s">
        <v>316</v>
      </c>
      <c r="R8" s="30" t="s">
        <v>374</v>
      </c>
      <c r="S8" s="30" t="s">
        <v>373</v>
      </c>
      <c r="T8" s="30" t="s">
        <v>372</v>
      </c>
      <c r="U8" s="30" t="s">
        <v>371</v>
      </c>
      <c r="V8" s="30" t="s">
        <v>316</v>
      </c>
      <c r="W8" s="30" t="s">
        <v>374</v>
      </c>
      <c r="X8" s="30" t="s">
        <v>373</v>
      </c>
      <c r="Y8" s="30" t="s">
        <v>372</v>
      </c>
      <c r="Z8" s="30" t="s">
        <v>371</v>
      </c>
      <c r="AA8" s="30" t="s">
        <v>316</v>
      </c>
      <c r="AB8" s="30" t="s">
        <v>374</v>
      </c>
      <c r="AC8" s="30" t="s">
        <v>373</v>
      </c>
      <c r="AD8" s="30" t="s">
        <v>372</v>
      </c>
      <c r="AE8" s="30" t="s">
        <v>371</v>
      </c>
      <c r="AF8" s="30" t="s">
        <v>316</v>
      </c>
      <c r="AG8" s="30" t="s">
        <v>374</v>
      </c>
      <c r="AH8" s="30" t="s">
        <v>373</v>
      </c>
      <c r="AI8" s="30" t="s">
        <v>372</v>
      </c>
      <c r="AJ8" s="30" t="s">
        <v>371</v>
      </c>
      <c r="AK8" s="30" t="s">
        <v>316</v>
      </c>
      <c r="AL8" s="30" t="s">
        <v>374</v>
      </c>
      <c r="AM8" s="30" t="s">
        <v>373</v>
      </c>
      <c r="AN8" s="30" t="s">
        <v>372</v>
      </c>
      <c r="AO8" s="30" t="s">
        <v>371</v>
      </c>
    </row>
    <row r="9" spans="1:41" x14ac:dyDescent="0.25">
      <c r="A9" s="30" t="s">
        <v>364</v>
      </c>
      <c r="B9" s="31">
        <v>100</v>
      </c>
      <c r="C9" s="31">
        <v>9</v>
      </c>
      <c r="D9" s="31">
        <v>41.2</v>
      </c>
      <c r="E9" s="31">
        <v>38.5</v>
      </c>
      <c r="F9" s="31">
        <v>11.3</v>
      </c>
      <c r="G9" s="31">
        <v>100</v>
      </c>
      <c r="H9" s="31">
        <v>9</v>
      </c>
      <c r="I9" s="31">
        <v>40.5</v>
      </c>
      <c r="J9" s="31">
        <v>39.299999999999997</v>
      </c>
      <c r="K9" s="31">
        <v>11.2</v>
      </c>
      <c r="L9" s="31">
        <v>100</v>
      </c>
      <c r="M9" s="31">
        <v>9.6</v>
      </c>
      <c r="N9" s="31">
        <v>43.5</v>
      </c>
      <c r="O9" s="31">
        <v>36.6</v>
      </c>
      <c r="P9" s="31">
        <v>10.3</v>
      </c>
      <c r="Q9" s="31">
        <v>100</v>
      </c>
      <c r="R9" s="31">
        <v>9.6</v>
      </c>
      <c r="S9" s="31">
        <v>42.5</v>
      </c>
      <c r="T9" s="31">
        <v>36.6</v>
      </c>
      <c r="U9" s="31">
        <v>11.3</v>
      </c>
      <c r="V9" s="31">
        <v>100</v>
      </c>
      <c r="W9" s="31">
        <v>8.8000000000000007</v>
      </c>
      <c r="X9" s="31">
        <v>39.799999999999997</v>
      </c>
      <c r="Y9" s="31">
        <v>38.9</v>
      </c>
      <c r="Z9" s="31">
        <v>12.6</v>
      </c>
      <c r="AA9" s="31">
        <v>100</v>
      </c>
      <c r="AB9" s="31">
        <v>10</v>
      </c>
      <c r="AC9" s="31">
        <v>40.6</v>
      </c>
      <c r="AD9" s="31">
        <v>37.4</v>
      </c>
      <c r="AE9" s="31">
        <v>12</v>
      </c>
      <c r="AF9" s="31">
        <v>100</v>
      </c>
      <c r="AG9" s="31">
        <v>9</v>
      </c>
      <c r="AH9" s="31">
        <v>34.4</v>
      </c>
      <c r="AI9" s="31">
        <v>41.7</v>
      </c>
      <c r="AJ9" s="31">
        <v>14.9</v>
      </c>
      <c r="AK9" s="31">
        <v>100</v>
      </c>
      <c r="AL9" s="31">
        <v>8.4</v>
      </c>
      <c r="AM9" s="31">
        <v>32.700000000000003</v>
      </c>
      <c r="AN9" s="31">
        <v>43.2</v>
      </c>
      <c r="AO9" s="31">
        <v>15.7</v>
      </c>
    </row>
    <row r="10" spans="1:41" x14ac:dyDescent="0.25">
      <c r="A10" s="30" t="s">
        <v>363</v>
      </c>
      <c r="B10" s="32" t="s">
        <v>362</v>
      </c>
      <c r="C10" s="32" t="s">
        <v>362</v>
      </c>
      <c r="D10" s="32" t="s">
        <v>362</v>
      </c>
      <c r="E10" s="32" t="s">
        <v>362</v>
      </c>
      <c r="F10" s="32" t="s">
        <v>362</v>
      </c>
      <c r="G10" s="31">
        <v>100</v>
      </c>
      <c r="H10" s="31">
        <v>7.6</v>
      </c>
      <c r="I10" s="31">
        <v>39.9</v>
      </c>
      <c r="J10" s="31">
        <v>40.6</v>
      </c>
      <c r="K10" s="31">
        <v>11.9</v>
      </c>
      <c r="L10" s="31">
        <v>100</v>
      </c>
      <c r="M10" s="31">
        <v>8.5</v>
      </c>
      <c r="N10" s="31">
        <v>40.4</v>
      </c>
      <c r="O10" s="31">
        <v>41.6</v>
      </c>
      <c r="P10" s="31">
        <v>9.6</v>
      </c>
      <c r="Q10" s="31">
        <v>100</v>
      </c>
      <c r="R10" s="31">
        <v>8</v>
      </c>
      <c r="S10" s="31">
        <v>41.2</v>
      </c>
      <c r="T10" s="31">
        <v>39.700000000000003</v>
      </c>
      <c r="U10" s="31">
        <v>11.1</v>
      </c>
      <c r="V10" s="31">
        <v>100</v>
      </c>
      <c r="W10" s="31">
        <v>7.8</v>
      </c>
      <c r="X10" s="31">
        <v>36</v>
      </c>
      <c r="Y10" s="31">
        <v>42.5</v>
      </c>
      <c r="Z10" s="31">
        <v>13.6</v>
      </c>
      <c r="AA10" s="31">
        <v>100</v>
      </c>
      <c r="AB10" s="31">
        <v>10.5</v>
      </c>
      <c r="AC10" s="31">
        <v>36</v>
      </c>
      <c r="AD10" s="31">
        <v>42.4</v>
      </c>
      <c r="AE10" s="31">
        <v>11.1</v>
      </c>
      <c r="AF10" s="31">
        <v>100</v>
      </c>
      <c r="AG10" s="31">
        <v>10.7</v>
      </c>
      <c r="AH10" s="31">
        <v>38.299999999999997</v>
      </c>
      <c r="AI10" s="31">
        <v>40.9</v>
      </c>
      <c r="AJ10" s="31">
        <v>10.1</v>
      </c>
      <c r="AK10" s="31">
        <v>100</v>
      </c>
      <c r="AL10" s="31">
        <v>11.3</v>
      </c>
      <c r="AM10" s="31">
        <v>38.9</v>
      </c>
      <c r="AN10" s="31">
        <v>39</v>
      </c>
      <c r="AO10" s="31">
        <v>10.8</v>
      </c>
    </row>
    <row r="11" spans="1:41" x14ac:dyDescent="0.25">
      <c r="A11" s="30" t="s">
        <v>360</v>
      </c>
      <c r="B11" s="31">
        <v>100</v>
      </c>
      <c r="C11" s="31">
        <v>7.5</v>
      </c>
      <c r="D11" s="31">
        <v>39.799999999999997</v>
      </c>
      <c r="E11" s="31">
        <v>41.2</v>
      </c>
      <c r="F11" s="31">
        <v>11.6</v>
      </c>
      <c r="G11" s="31">
        <v>100</v>
      </c>
      <c r="H11" s="31">
        <v>7.3</v>
      </c>
      <c r="I11" s="31">
        <v>38.4</v>
      </c>
      <c r="J11" s="31">
        <v>43</v>
      </c>
      <c r="K11" s="31">
        <v>11.3</v>
      </c>
      <c r="L11" s="31">
        <v>100</v>
      </c>
      <c r="M11" s="31">
        <v>7.8</v>
      </c>
      <c r="N11" s="31">
        <v>40.1</v>
      </c>
      <c r="O11" s="31">
        <v>41.2</v>
      </c>
      <c r="P11" s="31">
        <v>10.9</v>
      </c>
      <c r="Q11" s="31">
        <v>100</v>
      </c>
      <c r="R11" s="31">
        <v>7</v>
      </c>
      <c r="S11" s="31">
        <v>38.299999999999997</v>
      </c>
      <c r="T11" s="31">
        <v>41.9</v>
      </c>
      <c r="U11" s="31">
        <v>12.8</v>
      </c>
      <c r="V11" s="31">
        <v>100</v>
      </c>
      <c r="W11" s="31">
        <v>7.6</v>
      </c>
      <c r="X11" s="31">
        <v>33.1</v>
      </c>
      <c r="Y11" s="31">
        <v>42.9</v>
      </c>
      <c r="Z11" s="31">
        <v>16.3</v>
      </c>
      <c r="AA11" s="31">
        <v>100</v>
      </c>
      <c r="AB11" s="31">
        <v>7.4</v>
      </c>
      <c r="AC11" s="31">
        <v>35.799999999999997</v>
      </c>
      <c r="AD11" s="31">
        <v>40.799999999999997</v>
      </c>
      <c r="AE11" s="31">
        <v>16</v>
      </c>
      <c r="AF11" s="31">
        <v>100</v>
      </c>
      <c r="AG11" s="31">
        <v>9.4</v>
      </c>
      <c r="AH11" s="31">
        <v>31.9</v>
      </c>
      <c r="AI11" s="31">
        <v>43.5</v>
      </c>
      <c r="AJ11" s="31">
        <v>15.3</v>
      </c>
      <c r="AK11" s="31">
        <v>100</v>
      </c>
      <c r="AL11" s="31">
        <v>7.7</v>
      </c>
      <c r="AM11" s="31">
        <v>32.1</v>
      </c>
      <c r="AN11" s="31">
        <v>44.9</v>
      </c>
      <c r="AO11" s="31">
        <v>15.3</v>
      </c>
    </row>
    <row r="12" spans="1:41" x14ac:dyDescent="0.25">
      <c r="A12" s="30" t="s">
        <v>359</v>
      </c>
      <c r="B12" s="31">
        <v>100</v>
      </c>
      <c r="C12" s="31">
        <v>7.8</v>
      </c>
      <c r="D12" s="31">
        <v>38.799999999999997</v>
      </c>
      <c r="E12" s="31">
        <v>41.5</v>
      </c>
      <c r="F12" s="31">
        <v>11.9</v>
      </c>
      <c r="G12" s="31">
        <v>100</v>
      </c>
      <c r="H12" s="31">
        <v>7.8</v>
      </c>
      <c r="I12" s="31">
        <v>36.799999999999997</v>
      </c>
      <c r="J12" s="31">
        <v>43.6</v>
      </c>
      <c r="K12" s="31">
        <v>11.7</v>
      </c>
      <c r="L12" s="31">
        <v>100</v>
      </c>
      <c r="M12" s="31">
        <v>8.3000000000000007</v>
      </c>
      <c r="N12" s="31">
        <v>42.3</v>
      </c>
      <c r="O12" s="31">
        <v>38.6</v>
      </c>
      <c r="P12" s="31">
        <v>10.8</v>
      </c>
      <c r="Q12" s="31">
        <v>100</v>
      </c>
      <c r="R12" s="31">
        <v>9</v>
      </c>
      <c r="S12" s="31">
        <v>40.799999999999997</v>
      </c>
      <c r="T12" s="31">
        <v>38.200000000000003</v>
      </c>
      <c r="U12" s="31">
        <v>12</v>
      </c>
      <c r="V12" s="31">
        <v>100</v>
      </c>
      <c r="W12" s="31">
        <v>7</v>
      </c>
      <c r="X12" s="31">
        <v>37.700000000000003</v>
      </c>
      <c r="Y12" s="31">
        <v>40.4</v>
      </c>
      <c r="Z12" s="31">
        <v>14.9</v>
      </c>
      <c r="AA12" s="31">
        <v>100</v>
      </c>
      <c r="AB12" s="31">
        <v>9.9</v>
      </c>
      <c r="AC12" s="31">
        <v>37.4</v>
      </c>
      <c r="AD12" s="31">
        <v>39.6</v>
      </c>
      <c r="AE12" s="31">
        <v>13.2</v>
      </c>
      <c r="AF12" s="31">
        <v>100</v>
      </c>
      <c r="AG12" s="31">
        <v>8</v>
      </c>
      <c r="AH12" s="31">
        <v>27.8</v>
      </c>
      <c r="AI12" s="31">
        <v>44.9</v>
      </c>
      <c r="AJ12" s="31">
        <v>19.399999999999999</v>
      </c>
      <c r="AK12" s="31">
        <v>100</v>
      </c>
      <c r="AL12" s="31">
        <v>7.4</v>
      </c>
      <c r="AM12" s="31">
        <v>26.7</v>
      </c>
      <c r="AN12" s="31">
        <v>46.4</v>
      </c>
      <c r="AO12" s="31">
        <v>19.5</v>
      </c>
    </row>
    <row r="13" spans="1:41" x14ac:dyDescent="0.25">
      <c r="A13" s="137" t="s">
        <v>378</v>
      </c>
      <c r="B13" s="138" t="s">
        <v>246</v>
      </c>
      <c r="C13" s="138" t="s">
        <v>246</v>
      </c>
      <c r="D13" s="138" t="s">
        <v>246</v>
      </c>
      <c r="E13" s="138" t="s">
        <v>246</v>
      </c>
      <c r="F13" s="138" t="s">
        <v>246</v>
      </c>
      <c r="G13" s="138" t="s">
        <v>248</v>
      </c>
      <c r="H13" s="138" t="s">
        <v>248</v>
      </c>
      <c r="I13" s="138" t="s">
        <v>248</v>
      </c>
      <c r="J13" s="138" t="s">
        <v>248</v>
      </c>
      <c r="K13" s="138" t="s">
        <v>248</v>
      </c>
      <c r="L13" s="138" t="s">
        <v>250</v>
      </c>
      <c r="M13" s="138" t="s">
        <v>250</v>
      </c>
      <c r="N13" s="138" t="s">
        <v>250</v>
      </c>
      <c r="O13" s="138" t="s">
        <v>250</v>
      </c>
      <c r="P13" s="138" t="s">
        <v>250</v>
      </c>
      <c r="Q13" s="138" t="s">
        <v>252</v>
      </c>
      <c r="R13" s="138" t="s">
        <v>252</v>
      </c>
      <c r="S13" s="138" t="s">
        <v>252</v>
      </c>
      <c r="T13" s="138" t="s">
        <v>252</v>
      </c>
      <c r="U13" s="138" t="s">
        <v>252</v>
      </c>
      <c r="V13" s="138" t="s">
        <v>254</v>
      </c>
      <c r="W13" s="138" t="s">
        <v>254</v>
      </c>
      <c r="X13" s="138" t="s">
        <v>254</v>
      </c>
      <c r="Y13" s="138" t="s">
        <v>254</v>
      </c>
      <c r="Z13" s="138" t="s">
        <v>254</v>
      </c>
      <c r="AA13" s="138" t="s">
        <v>256</v>
      </c>
      <c r="AB13" s="138" t="s">
        <v>256</v>
      </c>
      <c r="AC13" s="138" t="s">
        <v>256</v>
      </c>
      <c r="AD13" s="138" t="s">
        <v>256</v>
      </c>
      <c r="AE13" s="138" t="s">
        <v>256</v>
      </c>
      <c r="AF13" s="138" t="s">
        <v>258</v>
      </c>
      <c r="AG13" s="138" t="s">
        <v>258</v>
      </c>
      <c r="AH13" s="138" t="s">
        <v>258</v>
      </c>
      <c r="AI13" s="138" t="s">
        <v>258</v>
      </c>
      <c r="AJ13" s="138" t="s">
        <v>258</v>
      </c>
      <c r="AK13" s="138" t="s">
        <v>260</v>
      </c>
      <c r="AL13" s="138" t="s">
        <v>260</v>
      </c>
      <c r="AM13" s="138" t="s">
        <v>260</v>
      </c>
      <c r="AN13" s="138" t="s">
        <v>260</v>
      </c>
      <c r="AO13" s="138" t="s">
        <v>260</v>
      </c>
    </row>
    <row r="14" spans="1:41" x14ac:dyDescent="0.25">
      <c r="A14" s="138" t="s">
        <v>347</v>
      </c>
      <c r="B14" s="30" t="s">
        <v>316</v>
      </c>
      <c r="C14" s="30" t="s">
        <v>374</v>
      </c>
      <c r="D14" s="30" t="s">
        <v>373</v>
      </c>
      <c r="E14" s="30" t="s">
        <v>372</v>
      </c>
      <c r="F14" s="30" t="s">
        <v>371</v>
      </c>
      <c r="G14" s="30" t="s">
        <v>316</v>
      </c>
      <c r="H14" s="30" t="s">
        <v>374</v>
      </c>
      <c r="I14" s="30" t="s">
        <v>373</v>
      </c>
      <c r="J14" s="30" t="s">
        <v>372</v>
      </c>
      <c r="K14" s="30" t="s">
        <v>371</v>
      </c>
      <c r="L14" s="30" t="s">
        <v>316</v>
      </c>
      <c r="M14" s="30" t="s">
        <v>374</v>
      </c>
      <c r="N14" s="30" t="s">
        <v>373</v>
      </c>
      <c r="O14" s="30" t="s">
        <v>372</v>
      </c>
      <c r="P14" s="30" t="s">
        <v>371</v>
      </c>
      <c r="Q14" s="30" t="s">
        <v>316</v>
      </c>
      <c r="R14" s="30" t="s">
        <v>374</v>
      </c>
      <c r="S14" s="30" t="s">
        <v>373</v>
      </c>
      <c r="T14" s="30" t="s">
        <v>372</v>
      </c>
      <c r="U14" s="30" t="s">
        <v>371</v>
      </c>
      <c r="V14" s="30" t="s">
        <v>316</v>
      </c>
      <c r="W14" s="30" t="s">
        <v>374</v>
      </c>
      <c r="X14" s="30" t="s">
        <v>373</v>
      </c>
      <c r="Y14" s="30" t="s">
        <v>372</v>
      </c>
      <c r="Z14" s="30" t="s">
        <v>371</v>
      </c>
      <c r="AA14" s="30" t="s">
        <v>316</v>
      </c>
      <c r="AB14" s="30" t="s">
        <v>374</v>
      </c>
      <c r="AC14" s="30" t="s">
        <v>373</v>
      </c>
      <c r="AD14" s="30" t="s">
        <v>372</v>
      </c>
      <c r="AE14" s="30" t="s">
        <v>371</v>
      </c>
      <c r="AF14" s="30" t="s">
        <v>316</v>
      </c>
      <c r="AG14" s="30" t="s">
        <v>374</v>
      </c>
      <c r="AH14" s="30" t="s">
        <v>373</v>
      </c>
      <c r="AI14" s="30" t="s">
        <v>372</v>
      </c>
      <c r="AJ14" s="30" t="s">
        <v>371</v>
      </c>
      <c r="AK14" s="30" t="s">
        <v>316</v>
      </c>
      <c r="AL14" s="30" t="s">
        <v>374</v>
      </c>
      <c r="AM14" s="30" t="s">
        <v>373</v>
      </c>
      <c r="AN14" s="30" t="s">
        <v>372</v>
      </c>
      <c r="AO14" s="30" t="s">
        <v>371</v>
      </c>
    </row>
    <row r="15" spans="1:41" x14ac:dyDescent="0.25">
      <c r="A15" s="30" t="s">
        <v>364</v>
      </c>
      <c r="B15" s="31">
        <v>100</v>
      </c>
      <c r="C15" s="31">
        <v>12.7</v>
      </c>
      <c r="D15" s="31">
        <v>47.6</v>
      </c>
      <c r="E15" s="31">
        <v>27.8</v>
      </c>
      <c r="F15" s="31">
        <v>11.9</v>
      </c>
      <c r="G15" s="31">
        <v>100</v>
      </c>
      <c r="H15" s="31">
        <v>16.899999999999999</v>
      </c>
      <c r="I15" s="31">
        <v>47.5</v>
      </c>
      <c r="J15" s="31">
        <v>24.3</v>
      </c>
      <c r="K15" s="31">
        <v>11.3</v>
      </c>
      <c r="L15" s="31">
        <v>100</v>
      </c>
      <c r="M15" s="31">
        <v>17.3</v>
      </c>
      <c r="N15" s="31">
        <v>45.9</v>
      </c>
      <c r="O15" s="31">
        <v>24.4</v>
      </c>
      <c r="P15" s="31">
        <v>12.3</v>
      </c>
      <c r="Q15" s="31">
        <v>100</v>
      </c>
      <c r="R15" s="31">
        <v>19</v>
      </c>
      <c r="S15" s="31">
        <v>47.1</v>
      </c>
      <c r="T15" s="31">
        <v>22.8</v>
      </c>
      <c r="U15" s="31">
        <v>11.1</v>
      </c>
      <c r="V15" s="31">
        <v>100</v>
      </c>
      <c r="W15" s="31">
        <v>23.6</v>
      </c>
      <c r="X15" s="31">
        <v>49</v>
      </c>
      <c r="Y15" s="31">
        <v>20</v>
      </c>
      <c r="Z15" s="31">
        <v>7.4</v>
      </c>
      <c r="AA15" s="31">
        <v>100</v>
      </c>
      <c r="AB15" s="31">
        <v>24.9</v>
      </c>
      <c r="AC15" s="31">
        <v>46.1</v>
      </c>
      <c r="AD15" s="31">
        <v>20.6</v>
      </c>
      <c r="AE15" s="31">
        <v>8.4</v>
      </c>
      <c r="AF15" s="31">
        <v>100</v>
      </c>
      <c r="AG15" s="31">
        <v>24.9</v>
      </c>
      <c r="AH15" s="31">
        <v>50.7</v>
      </c>
      <c r="AI15" s="31">
        <v>17.5</v>
      </c>
      <c r="AJ15" s="31">
        <v>6.9</v>
      </c>
      <c r="AK15" s="31">
        <v>100</v>
      </c>
      <c r="AL15" s="31">
        <v>25.5</v>
      </c>
      <c r="AM15" s="31">
        <v>50.6</v>
      </c>
      <c r="AN15" s="31">
        <v>17.2</v>
      </c>
      <c r="AO15" s="31">
        <v>6.8</v>
      </c>
    </row>
    <row r="16" spans="1:41" x14ac:dyDescent="0.25">
      <c r="A16" s="30" t="s">
        <v>363</v>
      </c>
      <c r="B16" s="32" t="s">
        <v>362</v>
      </c>
      <c r="C16" s="32" t="s">
        <v>362</v>
      </c>
      <c r="D16" s="32" t="s">
        <v>362</v>
      </c>
      <c r="E16" s="32" t="s">
        <v>362</v>
      </c>
      <c r="F16" s="32" t="s">
        <v>362</v>
      </c>
      <c r="G16" s="31">
        <v>100</v>
      </c>
      <c r="H16" s="31">
        <v>26.4</v>
      </c>
      <c r="I16" s="31">
        <v>47.7</v>
      </c>
      <c r="J16" s="31">
        <v>19</v>
      </c>
      <c r="K16" s="31">
        <v>7</v>
      </c>
      <c r="L16" s="31">
        <v>100</v>
      </c>
      <c r="M16" s="31">
        <v>26.5</v>
      </c>
      <c r="N16" s="31">
        <v>48.3</v>
      </c>
      <c r="O16" s="31">
        <v>17.7</v>
      </c>
      <c r="P16" s="31">
        <v>7.5</v>
      </c>
      <c r="Q16" s="31">
        <v>100</v>
      </c>
      <c r="R16" s="31">
        <v>30.3</v>
      </c>
      <c r="S16" s="31">
        <v>46.8</v>
      </c>
      <c r="T16" s="31">
        <v>16.600000000000001</v>
      </c>
      <c r="U16" s="31">
        <v>6.2</v>
      </c>
      <c r="V16" s="31">
        <v>100</v>
      </c>
      <c r="W16" s="31">
        <v>38.700000000000003</v>
      </c>
      <c r="X16" s="31">
        <v>44.4</v>
      </c>
      <c r="Y16" s="31">
        <v>13.1</v>
      </c>
      <c r="Z16" s="31">
        <v>3.9</v>
      </c>
      <c r="AA16" s="31">
        <v>100</v>
      </c>
      <c r="AB16" s="31">
        <v>44.4</v>
      </c>
      <c r="AC16" s="31">
        <v>39.4</v>
      </c>
      <c r="AD16" s="31">
        <v>11.5</v>
      </c>
      <c r="AE16" s="31">
        <v>4.7</v>
      </c>
      <c r="AF16" s="31">
        <v>100</v>
      </c>
      <c r="AG16" s="31">
        <v>45</v>
      </c>
      <c r="AH16" s="31">
        <v>41.5</v>
      </c>
      <c r="AI16" s="31">
        <v>10.3</v>
      </c>
      <c r="AJ16" s="31">
        <v>3.3</v>
      </c>
      <c r="AK16" s="31">
        <v>100</v>
      </c>
      <c r="AL16" s="31">
        <v>43.5</v>
      </c>
      <c r="AM16" s="31">
        <v>43.4</v>
      </c>
      <c r="AN16" s="31">
        <v>9.8000000000000007</v>
      </c>
      <c r="AO16" s="31">
        <v>3.3</v>
      </c>
    </row>
    <row r="17" spans="1:41" x14ac:dyDescent="0.25">
      <c r="A17" s="30" t="s">
        <v>360</v>
      </c>
      <c r="B17" s="31">
        <v>100</v>
      </c>
      <c r="C17" s="31">
        <v>17.5</v>
      </c>
      <c r="D17" s="31">
        <v>52.8</v>
      </c>
      <c r="E17" s="31">
        <v>21.4</v>
      </c>
      <c r="F17" s="31">
        <v>8.3000000000000007</v>
      </c>
      <c r="G17" s="31">
        <v>100</v>
      </c>
      <c r="H17" s="31">
        <v>23.9</v>
      </c>
      <c r="I17" s="31">
        <v>49</v>
      </c>
      <c r="J17" s="31">
        <v>18.899999999999999</v>
      </c>
      <c r="K17" s="31">
        <v>8.1999999999999993</v>
      </c>
      <c r="L17" s="31">
        <v>100</v>
      </c>
      <c r="M17" s="31">
        <v>26.8</v>
      </c>
      <c r="N17" s="31">
        <v>47.2</v>
      </c>
      <c r="O17" s="31">
        <v>17.3</v>
      </c>
      <c r="P17" s="31">
        <v>8.6999999999999993</v>
      </c>
      <c r="Q17" s="31">
        <v>100</v>
      </c>
      <c r="R17" s="31">
        <v>29.9</v>
      </c>
      <c r="S17" s="31">
        <v>46.7</v>
      </c>
      <c r="T17" s="31">
        <v>16.5</v>
      </c>
      <c r="U17" s="31">
        <v>6.9</v>
      </c>
      <c r="V17" s="31">
        <v>100</v>
      </c>
      <c r="W17" s="31">
        <v>35.700000000000003</v>
      </c>
      <c r="X17" s="31">
        <v>48.3</v>
      </c>
      <c r="Y17" s="31">
        <v>12.4</v>
      </c>
      <c r="Z17" s="31">
        <v>3.6</v>
      </c>
      <c r="AA17" s="31">
        <v>100</v>
      </c>
      <c r="AB17" s="31">
        <v>38.299999999999997</v>
      </c>
      <c r="AC17" s="31">
        <v>43.5</v>
      </c>
      <c r="AD17" s="31">
        <v>13.5</v>
      </c>
      <c r="AE17" s="31">
        <v>4.7</v>
      </c>
      <c r="AF17" s="31">
        <v>100</v>
      </c>
      <c r="AG17" s="31">
        <v>37.700000000000003</v>
      </c>
      <c r="AH17" s="31">
        <v>45</v>
      </c>
      <c r="AI17" s="31">
        <v>12.4</v>
      </c>
      <c r="AJ17" s="31">
        <v>4.9000000000000004</v>
      </c>
      <c r="AK17" s="31">
        <v>100</v>
      </c>
      <c r="AL17" s="31">
        <v>37.6</v>
      </c>
      <c r="AM17" s="31">
        <v>46.2</v>
      </c>
      <c r="AN17" s="31">
        <v>11.7</v>
      </c>
      <c r="AO17" s="31">
        <v>4.5</v>
      </c>
    </row>
    <row r="18" spans="1:41" x14ac:dyDescent="0.25">
      <c r="A18" s="30" t="s">
        <v>359</v>
      </c>
      <c r="B18" s="31">
        <v>100</v>
      </c>
      <c r="C18" s="31">
        <v>15.9</v>
      </c>
      <c r="D18" s="31">
        <v>53.2</v>
      </c>
      <c r="E18" s="31">
        <v>23.1</v>
      </c>
      <c r="F18" s="31">
        <v>7.8</v>
      </c>
      <c r="G18" s="31">
        <v>100</v>
      </c>
      <c r="H18" s="31">
        <v>22.1</v>
      </c>
      <c r="I18" s="31">
        <v>52.4</v>
      </c>
      <c r="J18" s="31">
        <v>18.8</v>
      </c>
      <c r="K18" s="31">
        <v>6.7</v>
      </c>
      <c r="L18" s="31">
        <v>100</v>
      </c>
      <c r="M18" s="31">
        <v>22.8</v>
      </c>
      <c r="N18" s="31">
        <v>50.3</v>
      </c>
      <c r="O18" s="31">
        <v>19.7</v>
      </c>
      <c r="P18" s="31">
        <v>7.2</v>
      </c>
      <c r="Q18" s="31">
        <v>100</v>
      </c>
      <c r="R18" s="31">
        <v>26.3</v>
      </c>
      <c r="S18" s="31">
        <v>49.9</v>
      </c>
      <c r="T18" s="31">
        <v>17.600000000000001</v>
      </c>
      <c r="U18" s="31">
        <v>6.3</v>
      </c>
      <c r="V18" s="31">
        <v>100</v>
      </c>
      <c r="W18" s="31">
        <v>32.5</v>
      </c>
      <c r="X18" s="31">
        <v>50.4</v>
      </c>
      <c r="Y18" s="31">
        <v>13.2</v>
      </c>
      <c r="Z18" s="31">
        <v>3.8</v>
      </c>
      <c r="AA18" s="31">
        <v>100</v>
      </c>
      <c r="AB18" s="31">
        <v>34.9</v>
      </c>
      <c r="AC18" s="31">
        <v>47.2</v>
      </c>
      <c r="AD18" s="31">
        <v>13.8</v>
      </c>
      <c r="AE18" s="31">
        <v>4.2</v>
      </c>
      <c r="AF18" s="31">
        <v>100</v>
      </c>
      <c r="AG18" s="31">
        <v>35.9</v>
      </c>
      <c r="AH18" s="31">
        <v>47.3</v>
      </c>
      <c r="AI18" s="31">
        <v>12.6</v>
      </c>
      <c r="AJ18" s="31">
        <v>4.2</v>
      </c>
      <c r="AK18" s="31">
        <v>100</v>
      </c>
      <c r="AL18" s="31">
        <v>36.200000000000003</v>
      </c>
      <c r="AM18" s="31">
        <v>47.5</v>
      </c>
      <c r="AN18" s="31">
        <v>11.7</v>
      </c>
      <c r="AO18" s="31">
        <v>4.5</v>
      </c>
    </row>
    <row r="19" spans="1:41" x14ac:dyDescent="0.25">
      <c r="A19" s="142" t="s">
        <v>377</v>
      </c>
      <c r="B19" s="138" t="s">
        <v>246</v>
      </c>
      <c r="C19" s="138" t="s">
        <v>246</v>
      </c>
      <c r="D19" s="138" t="s">
        <v>246</v>
      </c>
      <c r="E19" s="138" t="s">
        <v>246</v>
      </c>
      <c r="F19" s="138" t="s">
        <v>246</v>
      </c>
      <c r="G19" s="138" t="s">
        <v>248</v>
      </c>
      <c r="H19" s="138" t="s">
        <v>248</v>
      </c>
      <c r="I19" s="138" t="s">
        <v>248</v>
      </c>
      <c r="J19" s="138" t="s">
        <v>248</v>
      </c>
      <c r="K19" s="138" t="s">
        <v>248</v>
      </c>
      <c r="L19" s="138" t="s">
        <v>250</v>
      </c>
      <c r="M19" s="138" t="s">
        <v>250</v>
      </c>
      <c r="N19" s="138" t="s">
        <v>250</v>
      </c>
      <c r="O19" s="138" t="s">
        <v>250</v>
      </c>
      <c r="P19" s="138" t="s">
        <v>250</v>
      </c>
      <c r="Q19" s="138" t="s">
        <v>252</v>
      </c>
      <c r="R19" s="138" t="s">
        <v>252</v>
      </c>
      <c r="S19" s="138" t="s">
        <v>252</v>
      </c>
      <c r="T19" s="138" t="s">
        <v>252</v>
      </c>
      <c r="U19" s="138" t="s">
        <v>252</v>
      </c>
      <c r="V19" s="138" t="s">
        <v>254</v>
      </c>
      <c r="W19" s="138" t="s">
        <v>254</v>
      </c>
      <c r="X19" s="138" t="s">
        <v>254</v>
      </c>
      <c r="Y19" s="138" t="s">
        <v>254</v>
      </c>
      <c r="Z19" s="138" t="s">
        <v>254</v>
      </c>
      <c r="AA19" s="138" t="s">
        <v>256</v>
      </c>
      <c r="AB19" s="138" t="s">
        <v>256</v>
      </c>
      <c r="AC19" s="138" t="s">
        <v>256</v>
      </c>
      <c r="AD19" s="138" t="s">
        <v>256</v>
      </c>
      <c r="AE19" s="138" t="s">
        <v>256</v>
      </c>
      <c r="AF19" s="138" t="s">
        <v>258</v>
      </c>
      <c r="AG19" s="138" t="s">
        <v>258</v>
      </c>
      <c r="AH19" s="138" t="s">
        <v>258</v>
      </c>
      <c r="AI19" s="138" t="s">
        <v>258</v>
      </c>
      <c r="AJ19" s="138" t="s">
        <v>258</v>
      </c>
      <c r="AK19" s="138" t="s">
        <v>260</v>
      </c>
      <c r="AL19" s="138" t="s">
        <v>260</v>
      </c>
      <c r="AM19" s="138" t="s">
        <v>260</v>
      </c>
      <c r="AN19" s="138" t="s">
        <v>260</v>
      </c>
      <c r="AO19" s="138" t="s">
        <v>260</v>
      </c>
    </row>
    <row r="20" spans="1:41" x14ac:dyDescent="0.25">
      <c r="A20" s="143" t="s">
        <v>347</v>
      </c>
      <c r="B20" s="30" t="s">
        <v>316</v>
      </c>
      <c r="C20" s="30" t="s">
        <v>374</v>
      </c>
      <c r="D20" s="30" t="s">
        <v>373</v>
      </c>
      <c r="E20" s="30" t="s">
        <v>372</v>
      </c>
      <c r="F20" s="30" t="s">
        <v>371</v>
      </c>
      <c r="G20" s="30" t="s">
        <v>316</v>
      </c>
      <c r="H20" s="30" t="s">
        <v>374</v>
      </c>
      <c r="I20" s="30" t="s">
        <v>373</v>
      </c>
      <c r="J20" s="30" t="s">
        <v>372</v>
      </c>
      <c r="K20" s="30" t="s">
        <v>371</v>
      </c>
      <c r="L20" s="30" t="s">
        <v>316</v>
      </c>
      <c r="M20" s="30" t="s">
        <v>374</v>
      </c>
      <c r="N20" s="30" t="s">
        <v>373</v>
      </c>
      <c r="O20" s="30" t="s">
        <v>372</v>
      </c>
      <c r="P20" s="30" t="s">
        <v>371</v>
      </c>
      <c r="Q20" s="30" t="s">
        <v>316</v>
      </c>
      <c r="R20" s="30" t="s">
        <v>374</v>
      </c>
      <c r="S20" s="30" t="s">
        <v>373</v>
      </c>
      <c r="T20" s="30" t="s">
        <v>372</v>
      </c>
      <c r="U20" s="30" t="s">
        <v>371</v>
      </c>
      <c r="V20" s="30" t="s">
        <v>316</v>
      </c>
      <c r="W20" s="30" t="s">
        <v>374</v>
      </c>
      <c r="X20" s="30" t="s">
        <v>373</v>
      </c>
      <c r="Y20" s="30" t="s">
        <v>372</v>
      </c>
      <c r="Z20" s="30" t="s">
        <v>371</v>
      </c>
      <c r="AA20" s="30" t="s">
        <v>316</v>
      </c>
      <c r="AB20" s="30" t="s">
        <v>374</v>
      </c>
      <c r="AC20" s="30" t="s">
        <v>373</v>
      </c>
      <c r="AD20" s="30" t="s">
        <v>372</v>
      </c>
      <c r="AE20" s="30" t="s">
        <v>371</v>
      </c>
      <c r="AF20" s="30" t="s">
        <v>316</v>
      </c>
      <c r="AG20" s="30" t="s">
        <v>374</v>
      </c>
      <c r="AH20" s="30" t="s">
        <v>373</v>
      </c>
      <c r="AI20" s="30" t="s">
        <v>372</v>
      </c>
      <c r="AJ20" s="30" t="s">
        <v>371</v>
      </c>
      <c r="AK20" s="30" t="s">
        <v>316</v>
      </c>
      <c r="AL20" s="30" t="s">
        <v>374</v>
      </c>
      <c r="AM20" s="30" t="s">
        <v>373</v>
      </c>
      <c r="AN20" s="30" t="s">
        <v>372</v>
      </c>
      <c r="AO20" s="30" t="s">
        <v>371</v>
      </c>
    </row>
    <row r="21" spans="1:41" x14ac:dyDescent="0.25">
      <c r="A21" s="30" t="s">
        <v>364</v>
      </c>
      <c r="B21" s="31">
        <v>100</v>
      </c>
      <c r="C21" s="31">
        <v>2.7</v>
      </c>
      <c r="D21" s="31">
        <v>17.899999999999999</v>
      </c>
      <c r="E21" s="31">
        <v>36.1</v>
      </c>
      <c r="F21" s="31">
        <v>43.3</v>
      </c>
      <c r="G21" s="31">
        <v>100</v>
      </c>
      <c r="H21" s="31">
        <v>3.4</v>
      </c>
      <c r="I21" s="31">
        <v>19</v>
      </c>
      <c r="J21" s="31">
        <v>34.200000000000003</v>
      </c>
      <c r="K21" s="31">
        <v>43.4</v>
      </c>
      <c r="L21" s="31">
        <v>100</v>
      </c>
      <c r="M21" s="31">
        <v>3.7</v>
      </c>
      <c r="N21" s="31">
        <v>18.7</v>
      </c>
      <c r="O21" s="31">
        <v>33.700000000000003</v>
      </c>
      <c r="P21" s="31">
        <v>43.8</v>
      </c>
      <c r="Q21" s="31">
        <v>100</v>
      </c>
      <c r="R21" s="31">
        <v>4.5</v>
      </c>
      <c r="S21" s="31">
        <v>19.7</v>
      </c>
      <c r="T21" s="31">
        <v>34.5</v>
      </c>
      <c r="U21" s="31">
        <v>41.3</v>
      </c>
      <c r="V21" s="31">
        <v>100</v>
      </c>
      <c r="W21" s="31">
        <v>6.3</v>
      </c>
      <c r="X21" s="31">
        <v>23.9</v>
      </c>
      <c r="Y21" s="31">
        <v>38</v>
      </c>
      <c r="Z21" s="31">
        <v>31.7</v>
      </c>
      <c r="AA21" s="31">
        <v>100</v>
      </c>
      <c r="AB21" s="31">
        <v>7.2</v>
      </c>
      <c r="AC21" s="31">
        <v>23.4</v>
      </c>
      <c r="AD21" s="31">
        <v>36.200000000000003</v>
      </c>
      <c r="AE21" s="31">
        <v>33.1</v>
      </c>
      <c r="AF21" s="31">
        <v>100</v>
      </c>
      <c r="AG21" s="31">
        <v>8.3000000000000007</v>
      </c>
      <c r="AH21" s="31">
        <v>26.4</v>
      </c>
      <c r="AI21" s="31">
        <v>36.200000000000003</v>
      </c>
      <c r="AJ21" s="31">
        <v>29.2</v>
      </c>
      <c r="AK21" s="31">
        <v>100</v>
      </c>
      <c r="AL21" s="31">
        <v>9.1999999999999993</v>
      </c>
      <c r="AM21" s="31">
        <v>28</v>
      </c>
      <c r="AN21" s="31">
        <v>35.700000000000003</v>
      </c>
      <c r="AO21" s="31">
        <v>27.1</v>
      </c>
    </row>
    <row r="22" spans="1:41" x14ac:dyDescent="0.25">
      <c r="A22" s="30" t="s">
        <v>363</v>
      </c>
      <c r="B22" s="32" t="s">
        <v>362</v>
      </c>
      <c r="C22" s="32" t="s">
        <v>362</v>
      </c>
      <c r="D22" s="32" t="s">
        <v>362</v>
      </c>
      <c r="E22" s="32" t="s">
        <v>362</v>
      </c>
      <c r="F22" s="32" t="s">
        <v>362</v>
      </c>
      <c r="G22" s="31">
        <v>100</v>
      </c>
      <c r="H22" s="31">
        <v>4.4000000000000004</v>
      </c>
      <c r="I22" s="31">
        <v>20.5</v>
      </c>
      <c r="J22" s="31">
        <v>41.6</v>
      </c>
      <c r="K22" s="31">
        <v>33.5</v>
      </c>
      <c r="L22" s="31">
        <v>100</v>
      </c>
      <c r="M22" s="31">
        <v>4.2</v>
      </c>
      <c r="N22" s="31">
        <v>20.8</v>
      </c>
      <c r="O22" s="31">
        <v>41.7</v>
      </c>
      <c r="P22" s="31">
        <v>33.299999999999997</v>
      </c>
      <c r="Q22" s="31">
        <v>100</v>
      </c>
      <c r="R22" s="31">
        <v>6.4</v>
      </c>
      <c r="S22" s="31">
        <v>21.5</v>
      </c>
      <c r="T22" s="31">
        <v>41</v>
      </c>
      <c r="U22" s="31">
        <v>31.2</v>
      </c>
      <c r="V22" s="31">
        <v>100</v>
      </c>
      <c r="W22" s="31">
        <v>8.8000000000000007</v>
      </c>
      <c r="X22" s="31">
        <v>27.7</v>
      </c>
      <c r="Y22" s="31">
        <v>42.3</v>
      </c>
      <c r="Z22" s="31">
        <v>21.2</v>
      </c>
      <c r="AA22" s="31">
        <v>100</v>
      </c>
      <c r="AB22" s="31">
        <v>11.6</v>
      </c>
      <c r="AC22" s="31">
        <v>26.4</v>
      </c>
      <c r="AD22" s="31">
        <v>39.1</v>
      </c>
      <c r="AE22" s="31">
        <v>22.9</v>
      </c>
      <c r="AF22" s="31">
        <v>100</v>
      </c>
      <c r="AG22" s="31">
        <v>13.6</v>
      </c>
      <c r="AH22" s="31">
        <v>30.5</v>
      </c>
      <c r="AI22" s="31">
        <v>37.6</v>
      </c>
      <c r="AJ22" s="31">
        <v>18.3</v>
      </c>
      <c r="AK22" s="31">
        <v>100</v>
      </c>
      <c r="AL22" s="31">
        <v>14.1</v>
      </c>
      <c r="AM22" s="31">
        <v>30.1</v>
      </c>
      <c r="AN22" s="31">
        <v>35.799999999999997</v>
      </c>
      <c r="AO22" s="31">
        <v>20</v>
      </c>
    </row>
    <row r="23" spans="1:41" x14ac:dyDescent="0.25">
      <c r="A23" s="30" t="s">
        <v>360</v>
      </c>
      <c r="B23" s="31">
        <v>100</v>
      </c>
      <c r="C23" s="31">
        <v>3.6</v>
      </c>
      <c r="D23" s="31">
        <v>25</v>
      </c>
      <c r="E23" s="31">
        <v>40.4</v>
      </c>
      <c r="F23" s="31">
        <v>31.1</v>
      </c>
      <c r="G23" s="31">
        <v>100</v>
      </c>
      <c r="H23" s="31">
        <v>4.8</v>
      </c>
      <c r="I23" s="31">
        <v>23.4</v>
      </c>
      <c r="J23" s="31">
        <v>38.299999999999997</v>
      </c>
      <c r="K23" s="31">
        <v>33.6</v>
      </c>
      <c r="L23" s="31">
        <v>100</v>
      </c>
      <c r="M23" s="31">
        <v>5.7</v>
      </c>
      <c r="N23" s="31">
        <v>24.6</v>
      </c>
      <c r="O23" s="31">
        <v>34.9</v>
      </c>
      <c r="P23" s="31">
        <v>34.9</v>
      </c>
      <c r="Q23" s="31">
        <v>100</v>
      </c>
      <c r="R23" s="31">
        <v>7.5</v>
      </c>
      <c r="S23" s="31">
        <v>24.3</v>
      </c>
      <c r="T23" s="31">
        <v>36.6</v>
      </c>
      <c r="U23" s="31">
        <v>31.5</v>
      </c>
      <c r="V23" s="31">
        <v>100</v>
      </c>
      <c r="W23" s="31">
        <v>9.5</v>
      </c>
      <c r="X23" s="31">
        <v>27.2</v>
      </c>
      <c r="Y23" s="31">
        <v>40.200000000000003</v>
      </c>
      <c r="Z23" s="31">
        <v>23.1</v>
      </c>
      <c r="AA23" s="31">
        <v>100</v>
      </c>
      <c r="AB23" s="31">
        <v>10.5</v>
      </c>
      <c r="AC23" s="31">
        <v>27.5</v>
      </c>
      <c r="AD23" s="31">
        <v>37.9</v>
      </c>
      <c r="AE23" s="31">
        <v>24</v>
      </c>
      <c r="AF23" s="31">
        <v>100</v>
      </c>
      <c r="AG23" s="31">
        <v>12.8</v>
      </c>
      <c r="AH23" s="31">
        <v>26.2</v>
      </c>
      <c r="AI23" s="31">
        <v>36.200000000000003</v>
      </c>
      <c r="AJ23" s="31">
        <v>24.9</v>
      </c>
      <c r="AK23" s="31">
        <v>100</v>
      </c>
      <c r="AL23" s="31">
        <v>14.2</v>
      </c>
      <c r="AM23" s="31">
        <v>28.6</v>
      </c>
      <c r="AN23" s="31">
        <v>35</v>
      </c>
      <c r="AO23" s="31">
        <v>22.2</v>
      </c>
    </row>
    <row r="24" spans="1:41" x14ac:dyDescent="0.25">
      <c r="A24" s="30" t="s">
        <v>359</v>
      </c>
      <c r="B24" s="31">
        <v>100</v>
      </c>
      <c r="C24" s="31">
        <v>4</v>
      </c>
      <c r="D24" s="31">
        <v>22.9</v>
      </c>
      <c r="E24" s="31">
        <v>39.9</v>
      </c>
      <c r="F24" s="31">
        <v>33.200000000000003</v>
      </c>
      <c r="G24" s="31">
        <v>100</v>
      </c>
      <c r="H24" s="31">
        <v>5.5</v>
      </c>
      <c r="I24" s="31">
        <v>26.7</v>
      </c>
      <c r="J24" s="31">
        <v>35.799999999999997</v>
      </c>
      <c r="K24" s="31">
        <v>32.1</v>
      </c>
      <c r="L24" s="31">
        <v>100</v>
      </c>
      <c r="M24" s="31">
        <v>5.7</v>
      </c>
      <c r="N24" s="31">
        <v>24.6</v>
      </c>
      <c r="O24" s="31">
        <v>35.799999999999997</v>
      </c>
      <c r="P24" s="31">
        <v>33.9</v>
      </c>
      <c r="Q24" s="31">
        <v>100</v>
      </c>
      <c r="R24" s="31">
        <v>6.7</v>
      </c>
      <c r="S24" s="31">
        <v>25.8</v>
      </c>
      <c r="T24" s="31">
        <v>36.299999999999997</v>
      </c>
      <c r="U24" s="31">
        <v>31.2</v>
      </c>
      <c r="V24" s="31">
        <v>100</v>
      </c>
      <c r="W24" s="31">
        <v>9.1999999999999993</v>
      </c>
      <c r="X24" s="31">
        <v>29.1</v>
      </c>
      <c r="Y24" s="31">
        <v>38.1</v>
      </c>
      <c r="Z24" s="31">
        <v>23.7</v>
      </c>
      <c r="AA24" s="31">
        <v>100</v>
      </c>
      <c r="AB24" s="31">
        <v>10.9</v>
      </c>
      <c r="AC24" s="31">
        <v>26.2</v>
      </c>
      <c r="AD24" s="31">
        <v>36.9</v>
      </c>
      <c r="AE24" s="31">
        <v>26</v>
      </c>
      <c r="AF24" s="31">
        <v>100</v>
      </c>
      <c r="AG24" s="31">
        <v>11.5</v>
      </c>
      <c r="AH24" s="31">
        <v>28.4</v>
      </c>
      <c r="AI24" s="31">
        <v>36.1</v>
      </c>
      <c r="AJ24" s="31">
        <v>24</v>
      </c>
      <c r="AK24" s="31">
        <v>100</v>
      </c>
      <c r="AL24" s="31">
        <v>12.1</v>
      </c>
      <c r="AM24" s="31">
        <v>30</v>
      </c>
      <c r="AN24" s="31">
        <v>33</v>
      </c>
      <c r="AO24" s="31">
        <v>24.9</v>
      </c>
    </row>
    <row r="25" spans="1:41" x14ac:dyDescent="0.25">
      <c r="A25" s="142" t="s">
        <v>376</v>
      </c>
      <c r="B25" s="144" t="s">
        <v>375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38" t="s">
        <v>254</v>
      </c>
      <c r="W25" s="138" t="s">
        <v>254</v>
      </c>
      <c r="X25" s="138" t="s">
        <v>254</v>
      </c>
      <c r="Y25" s="138" t="s">
        <v>254</v>
      </c>
      <c r="Z25" s="138" t="s">
        <v>254</v>
      </c>
      <c r="AA25" s="138" t="s">
        <v>256</v>
      </c>
      <c r="AB25" s="138" t="s">
        <v>256</v>
      </c>
      <c r="AC25" s="138" t="s">
        <v>256</v>
      </c>
      <c r="AD25" s="138" t="s">
        <v>256</v>
      </c>
      <c r="AE25" s="138" t="s">
        <v>256</v>
      </c>
      <c r="AF25" s="138" t="s">
        <v>258</v>
      </c>
      <c r="AG25" s="138" t="s">
        <v>258</v>
      </c>
      <c r="AH25" s="138" t="s">
        <v>258</v>
      </c>
      <c r="AI25" s="138" t="s">
        <v>258</v>
      </c>
      <c r="AJ25" s="138" t="s">
        <v>258</v>
      </c>
      <c r="AK25" s="138" t="s">
        <v>260</v>
      </c>
      <c r="AL25" s="138" t="s">
        <v>260</v>
      </c>
      <c r="AM25" s="138" t="s">
        <v>260</v>
      </c>
      <c r="AN25" s="138" t="s">
        <v>260</v>
      </c>
      <c r="AO25" s="138" t="s">
        <v>260</v>
      </c>
    </row>
    <row r="26" spans="1:41" x14ac:dyDescent="0.25">
      <c r="A26" s="143" t="s">
        <v>347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30" t="s">
        <v>316</v>
      </c>
      <c r="W26" s="30" t="s">
        <v>374</v>
      </c>
      <c r="X26" s="30" t="s">
        <v>373</v>
      </c>
      <c r="Y26" s="30" t="s">
        <v>372</v>
      </c>
      <c r="Z26" s="30" t="s">
        <v>371</v>
      </c>
      <c r="AA26" s="30" t="s">
        <v>316</v>
      </c>
      <c r="AB26" s="30" t="s">
        <v>374</v>
      </c>
      <c r="AC26" s="30" t="s">
        <v>373</v>
      </c>
      <c r="AD26" s="30" t="s">
        <v>372</v>
      </c>
      <c r="AE26" s="30" t="s">
        <v>371</v>
      </c>
      <c r="AF26" s="30" t="s">
        <v>316</v>
      </c>
      <c r="AG26" s="30" t="s">
        <v>374</v>
      </c>
      <c r="AH26" s="30" t="s">
        <v>373</v>
      </c>
      <c r="AI26" s="30" t="s">
        <v>372</v>
      </c>
      <c r="AJ26" s="30" t="s">
        <v>371</v>
      </c>
      <c r="AK26" s="30" t="s">
        <v>316</v>
      </c>
      <c r="AL26" s="30" t="s">
        <v>374</v>
      </c>
      <c r="AM26" s="30" t="s">
        <v>373</v>
      </c>
      <c r="AN26" s="30" t="s">
        <v>372</v>
      </c>
      <c r="AO26" s="30" t="s">
        <v>371</v>
      </c>
    </row>
    <row r="27" spans="1:41" x14ac:dyDescent="0.25">
      <c r="A27" s="30" t="s">
        <v>364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31">
        <v>100</v>
      </c>
      <c r="W27" s="31">
        <v>25.4</v>
      </c>
      <c r="X27" s="31">
        <v>44.1</v>
      </c>
      <c r="Y27" s="31">
        <v>21.9</v>
      </c>
      <c r="Z27" s="31">
        <v>8.6</v>
      </c>
      <c r="AA27" s="31">
        <v>100</v>
      </c>
      <c r="AB27" s="31">
        <v>25.5</v>
      </c>
      <c r="AC27" s="31">
        <v>42.6</v>
      </c>
      <c r="AD27" s="31">
        <v>22.1</v>
      </c>
      <c r="AE27" s="31">
        <v>9.8000000000000007</v>
      </c>
      <c r="AF27" s="31">
        <v>100</v>
      </c>
      <c r="AG27" s="31">
        <v>21.6</v>
      </c>
      <c r="AH27" s="31">
        <v>43.8</v>
      </c>
      <c r="AI27" s="31">
        <v>23.9</v>
      </c>
      <c r="AJ27" s="31">
        <v>10.8</v>
      </c>
      <c r="AK27" s="31">
        <v>100</v>
      </c>
      <c r="AL27" s="31">
        <v>23.4</v>
      </c>
      <c r="AM27" s="31">
        <v>44.9</v>
      </c>
      <c r="AN27" s="31">
        <v>22.7</v>
      </c>
      <c r="AO27" s="31">
        <v>9</v>
      </c>
    </row>
    <row r="28" spans="1:41" x14ac:dyDescent="0.25">
      <c r="A28" s="30" t="s">
        <v>363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31">
        <v>100</v>
      </c>
      <c r="W28" s="31">
        <v>8.8000000000000007</v>
      </c>
      <c r="X28" s="31">
        <v>37.700000000000003</v>
      </c>
      <c r="Y28" s="31">
        <v>35.700000000000003</v>
      </c>
      <c r="Z28" s="31">
        <v>17.899999999999999</v>
      </c>
      <c r="AA28" s="31">
        <v>100</v>
      </c>
      <c r="AB28" s="31">
        <v>7.7</v>
      </c>
      <c r="AC28" s="31">
        <v>31.7</v>
      </c>
      <c r="AD28" s="31">
        <v>37.299999999999997</v>
      </c>
      <c r="AE28" s="31">
        <v>23.3</v>
      </c>
      <c r="AF28" s="31">
        <v>100</v>
      </c>
      <c r="AG28" s="31">
        <v>7.1</v>
      </c>
      <c r="AH28" s="31">
        <v>34</v>
      </c>
      <c r="AI28" s="31">
        <v>40.1</v>
      </c>
      <c r="AJ28" s="31">
        <v>18.8</v>
      </c>
      <c r="AK28" s="31">
        <v>100</v>
      </c>
      <c r="AL28" s="31">
        <v>8.4</v>
      </c>
      <c r="AM28" s="31">
        <v>37.200000000000003</v>
      </c>
      <c r="AN28" s="31">
        <v>36.6</v>
      </c>
      <c r="AO28" s="31">
        <v>17.7</v>
      </c>
    </row>
    <row r="29" spans="1:41" x14ac:dyDescent="0.25">
      <c r="A29" s="30" t="s">
        <v>360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31">
        <v>100</v>
      </c>
      <c r="W29" s="31">
        <v>11.1</v>
      </c>
      <c r="X29" s="31">
        <v>40.4</v>
      </c>
      <c r="Y29" s="31">
        <v>31.8</v>
      </c>
      <c r="Z29" s="31">
        <v>16.7</v>
      </c>
      <c r="AA29" s="31">
        <v>100</v>
      </c>
      <c r="AB29" s="31">
        <v>10.8</v>
      </c>
      <c r="AC29" s="31">
        <v>36.700000000000003</v>
      </c>
      <c r="AD29" s="31">
        <v>32</v>
      </c>
      <c r="AE29" s="31">
        <v>20.5</v>
      </c>
      <c r="AF29" s="31">
        <v>100</v>
      </c>
      <c r="AG29" s="31">
        <v>9.4</v>
      </c>
      <c r="AH29" s="31">
        <v>34.6</v>
      </c>
      <c r="AI29" s="31">
        <v>33.700000000000003</v>
      </c>
      <c r="AJ29" s="31">
        <v>22.3</v>
      </c>
      <c r="AK29" s="31">
        <v>100</v>
      </c>
      <c r="AL29" s="31">
        <v>11.1</v>
      </c>
      <c r="AM29" s="31">
        <v>40.200000000000003</v>
      </c>
      <c r="AN29" s="31">
        <v>32</v>
      </c>
      <c r="AO29" s="31">
        <v>16.7</v>
      </c>
    </row>
    <row r="30" spans="1:41" x14ac:dyDescent="0.25">
      <c r="A30" s="30" t="s">
        <v>359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31">
        <v>100</v>
      </c>
      <c r="W30" s="31">
        <v>14.3</v>
      </c>
      <c r="X30" s="31">
        <v>45.5</v>
      </c>
      <c r="Y30" s="31">
        <v>29.3</v>
      </c>
      <c r="Z30" s="31">
        <v>10.8</v>
      </c>
      <c r="AA30" s="31">
        <v>100</v>
      </c>
      <c r="AB30" s="31">
        <v>14.8</v>
      </c>
      <c r="AC30" s="31">
        <v>44.2</v>
      </c>
      <c r="AD30" s="31">
        <v>28.8</v>
      </c>
      <c r="AE30" s="31">
        <v>12.2</v>
      </c>
      <c r="AF30" s="31">
        <v>100</v>
      </c>
      <c r="AG30" s="31">
        <v>12.8</v>
      </c>
      <c r="AH30" s="31">
        <v>41.9</v>
      </c>
      <c r="AI30" s="31">
        <v>29.8</v>
      </c>
      <c r="AJ30" s="31">
        <v>15.5</v>
      </c>
      <c r="AK30" s="31">
        <v>100</v>
      </c>
      <c r="AL30" s="31">
        <v>13.8</v>
      </c>
      <c r="AM30" s="31">
        <v>44.2</v>
      </c>
      <c r="AN30" s="31">
        <v>28</v>
      </c>
      <c r="AO30" s="31">
        <v>14</v>
      </c>
    </row>
  </sheetData>
  <mergeCells count="42">
    <mergeCell ref="A1:A2"/>
    <mergeCell ref="B1:F1"/>
    <mergeCell ref="G1:K1"/>
    <mergeCell ref="AK13:AO13"/>
    <mergeCell ref="L13:P13"/>
    <mergeCell ref="Q13:U13"/>
    <mergeCell ref="V13:Z13"/>
    <mergeCell ref="AA13:AE13"/>
    <mergeCell ref="AF13:AJ13"/>
    <mergeCell ref="AK1:AO1"/>
    <mergeCell ref="AK7:AO7"/>
    <mergeCell ref="L7:P7"/>
    <mergeCell ref="Q7:U7"/>
    <mergeCell ref="V7:Z7"/>
    <mergeCell ref="AA7:AE7"/>
    <mergeCell ref="AF7:AJ7"/>
    <mergeCell ref="L1:P1"/>
    <mergeCell ref="Q1:U1"/>
    <mergeCell ref="V1:Z1"/>
    <mergeCell ref="AA1:AE1"/>
    <mergeCell ref="AF1:AJ1"/>
    <mergeCell ref="A7:A8"/>
    <mergeCell ref="B7:F7"/>
    <mergeCell ref="G7:K7"/>
    <mergeCell ref="A13:A14"/>
    <mergeCell ref="B13:F13"/>
    <mergeCell ref="G13:K13"/>
    <mergeCell ref="A19:A20"/>
    <mergeCell ref="B19:F19"/>
    <mergeCell ref="G19:K19"/>
    <mergeCell ref="AF25:AJ25"/>
    <mergeCell ref="AK25:AO25"/>
    <mergeCell ref="A25:A26"/>
    <mergeCell ref="V25:Z25"/>
    <mergeCell ref="AA25:AE25"/>
    <mergeCell ref="B25:U30"/>
    <mergeCell ref="AK19:AO19"/>
    <mergeCell ref="L19:P19"/>
    <mergeCell ref="Q19:U19"/>
    <mergeCell ref="V19:Z19"/>
    <mergeCell ref="AA19:AE19"/>
    <mergeCell ref="AF19:AJ19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P2"/>
  <sheetViews>
    <sheetView zoomScaleNormal="100" workbookViewId="0">
      <selection activeCell="C12" sqref="C12"/>
    </sheetView>
  </sheetViews>
  <sheetFormatPr defaultColWidth="24" defaultRowHeight="13.5" x14ac:dyDescent="0.2"/>
  <cols>
    <col min="1" max="16384" width="24" style="29"/>
  </cols>
  <sheetData>
    <row r="1" spans="1:16" ht="20.100000000000001" customHeight="1" x14ac:dyDescent="0.25">
      <c r="A1" s="29" t="s">
        <v>383</v>
      </c>
      <c r="B1" s="30" t="s">
        <v>246</v>
      </c>
      <c r="C1" s="30" t="s">
        <v>247</v>
      </c>
      <c r="D1" s="30" t="s">
        <v>248</v>
      </c>
      <c r="E1" s="30" t="s">
        <v>249</v>
      </c>
      <c r="F1" s="30" t="s">
        <v>250</v>
      </c>
      <c r="G1" s="30" t="s">
        <v>251</v>
      </c>
      <c r="H1" s="30" t="s">
        <v>252</v>
      </c>
      <c r="I1" s="30" t="s">
        <v>253</v>
      </c>
      <c r="J1" s="30" t="s">
        <v>254</v>
      </c>
      <c r="K1" s="30" t="s">
        <v>255</v>
      </c>
      <c r="L1" s="30" t="s">
        <v>256</v>
      </c>
      <c r="M1" s="30" t="s">
        <v>257</v>
      </c>
      <c r="N1" s="30" t="s">
        <v>258</v>
      </c>
      <c r="O1" s="30" t="s">
        <v>259</v>
      </c>
      <c r="P1" s="30" t="s">
        <v>382</v>
      </c>
    </row>
    <row r="2" spans="1:16" ht="20.100000000000001" customHeight="1" x14ac:dyDescent="0.25">
      <c r="A2" s="30" t="s">
        <v>384</v>
      </c>
      <c r="B2" s="32">
        <v>470171</v>
      </c>
      <c r="C2" s="32">
        <v>471265</v>
      </c>
      <c r="D2" s="32">
        <v>484550</v>
      </c>
      <c r="E2" s="32">
        <v>436455</v>
      </c>
      <c r="F2" s="32">
        <v>435435</v>
      </c>
      <c r="G2" s="32">
        <v>438420</v>
      </c>
      <c r="H2" s="32">
        <v>406243</v>
      </c>
      <c r="I2" s="32">
        <v>357771</v>
      </c>
      <c r="J2" s="32">
        <v>326822</v>
      </c>
      <c r="K2" s="32">
        <v>302676</v>
      </c>
      <c r="L2" s="32">
        <v>272337</v>
      </c>
      <c r="M2" s="32">
        <v>260562</v>
      </c>
      <c r="N2" s="32">
        <v>249186</v>
      </c>
      <c r="O2" s="32">
        <v>230028</v>
      </c>
      <c r="P2" s="32">
        <v>238300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Q3"/>
  <sheetViews>
    <sheetView zoomScaleNormal="100" workbookViewId="0">
      <selection activeCell="C12" sqref="C12"/>
    </sheetView>
  </sheetViews>
  <sheetFormatPr defaultColWidth="24" defaultRowHeight="13.5" x14ac:dyDescent="0.2"/>
  <cols>
    <col min="1" max="1" width="24" style="29"/>
    <col min="2" max="2" width="24" style="29" customWidth="1"/>
    <col min="3" max="16384" width="24" style="29"/>
  </cols>
  <sheetData>
    <row r="1" spans="1:43" ht="20.100000000000001" customHeight="1" x14ac:dyDescent="0.25">
      <c r="A1" s="137" t="s">
        <v>358</v>
      </c>
      <c r="B1" s="139">
        <v>2010</v>
      </c>
      <c r="C1" s="139"/>
      <c r="D1" s="139"/>
      <c r="E1" s="139">
        <v>2011</v>
      </c>
      <c r="F1" s="139"/>
      <c r="G1" s="139"/>
      <c r="H1" s="139">
        <v>2012</v>
      </c>
      <c r="I1" s="139"/>
      <c r="J1" s="139"/>
      <c r="K1" s="139">
        <v>2013</v>
      </c>
      <c r="L1" s="139"/>
      <c r="M1" s="139"/>
      <c r="N1" s="139">
        <v>2014</v>
      </c>
      <c r="O1" s="139"/>
      <c r="P1" s="139"/>
      <c r="Q1" s="139">
        <v>2015</v>
      </c>
      <c r="R1" s="139"/>
      <c r="S1" s="139"/>
      <c r="T1" s="139">
        <v>2016</v>
      </c>
      <c r="U1" s="139"/>
      <c r="V1" s="139"/>
      <c r="W1" s="139">
        <v>2017</v>
      </c>
      <c r="X1" s="139"/>
      <c r="Y1" s="139"/>
      <c r="Z1" s="139">
        <v>2018</v>
      </c>
      <c r="AA1" s="139"/>
      <c r="AB1" s="139"/>
      <c r="AC1" s="139">
        <v>2019</v>
      </c>
      <c r="AD1" s="139"/>
      <c r="AE1" s="139"/>
      <c r="AF1" s="139">
        <v>2020</v>
      </c>
      <c r="AG1" s="139"/>
      <c r="AH1" s="139"/>
      <c r="AI1" s="139">
        <v>2021</v>
      </c>
      <c r="AJ1" s="139"/>
      <c r="AK1" s="139"/>
      <c r="AL1" s="139">
        <v>2022</v>
      </c>
      <c r="AM1" s="139"/>
      <c r="AN1" s="139"/>
      <c r="AO1" s="139">
        <v>2023</v>
      </c>
      <c r="AP1" s="139"/>
      <c r="AQ1" s="139"/>
    </row>
    <row r="2" spans="1:43" ht="20.100000000000001" customHeight="1" x14ac:dyDescent="0.25">
      <c r="A2" s="138" t="s">
        <v>358</v>
      </c>
      <c r="B2" s="30" t="s">
        <v>387</v>
      </c>
      <c r="C2" s="30" t="s">
        <v>386</v>
      </c>
      <c r="D2" s="30" t="s">
        <v>385</v>
      </c>
      <c r="E2" s="30" t="s">
        <v>387</v>
      </c>
      <c r="F2" s="30" t="s">
        <v>386</v>
      </c>
      <c r="G2" s="30" t="s">
        <v>385</v>
      </c>
      <c r="H2" s="30" t="s">
        <v>387</v>
      </c>
      <c r="I2" s="30" t="s">
        <v>386</v>
      </c>
      <c r="J2" s="30" t="s">
        <v>385</v>
      </c>
      <c r="K2" s="30" t="s">
        <v>387</v>
      </c>
      <c r="L2" s="30" t="s">
        <v>386</v>
      </c>
      <c r="M2" s="30" t="s">
        <v>385</v>
      </c>
      <c r="N2" s="30" t="s">
        <v>387</v>
      </c>
      <c r="O2" s="30" t="s">
        <v>386</v>
      </c>
      <c r="P2" s="30" t="s">
        <v>385</v>
      </c>
      <c r="Q2" s="30" t="s">
        <v>387</v>
      </c>
      <c r="R2" s="30" t="s">
        <v>386</v>
      </c>
      <c r="S2" s="30" t="s">
        <v>385</v>
      </c>
      <c r="T2" s="30" t="s">
        <v>387</v>
      </c>
      <c r="U2" s="30" t="s">
        <v>386</v>
      </c>
      <c r="V2" s="30" t="s">
        <v>385</v>
      </c>
      <c r="W2" s="30" t="s">
        <v>387</v>
      </c>
      <c r="X2" s="30" t="s">
        <v>386</v>
      </c>
      <c r="Y2" s="30" t="s">
        <v>385</v>
      </c>
      <c r="Z2" s="30" t="s">
        <v>387</v>
      </c>
      <c r="AA2" s="30" t="s">
        <v>386</v>
      </c>
      <c r="AB2" s="30" t="s">
        <v>385</v>
      </c>
      <c r="AC2" s="30" t="s">
        <v>387</v>
      </c>
      <c r="AD2" s="30" t="s">
        <v>386</v>
      </c>
      <c r="AE2" s="30" t="s">
        <v>385</v>
      </c>
      <c r="AF2" s="30" t="s">
        <v>387</v>
      </c>
      <c r="AG2" s="30" t="s">
        <v>386</v>
      </c>
      <c r="AH2" s="30" t="s">
        <v>385</v>
      </c>
      <c r="AI2" s="30" t="s">
        <v>387</v>
      </c>
      <c r="AJ2" s="30" t="s">
        <v>386</v>
      </c>
      <c r="AK2" s="30" t="s">
        <v>385</v>
      </c>
      <c r="AL2" s="30" t="s">
        <v>387</v>
      </c>
      <c r="AM2" s="30" t="s">
        <v>386</v>
      </c>
      <c r="AN2" s="30" t="s">
        <v>385</v>
      </c>
      <c r="AO2" s="30" t="s">
        <v>387</v>
      </c>
      <c r="AP2" s="30" t="s">
        <v>386</v>
      </c>
      <c r="AQ2" s="30" t="s">
        <v>385</v>
      </c>
    </row>
    <row r="3" spans="1:43" ht="20.100000000000001" customHeight="1" x14ac:dyDescent="0.25">
      <c r="A3" s="30" t="s">
        <v>357</v>
      </c>
      <c r="B3" s="31">
        <v>16.5</v>
      </c>
      <c r="C3" s="31">
        <v>79.7</v>
      </c>
      <c r="D3" s="31">
        <v>112.4</v>
      </c>
      <c r="E3" s="31">
        <v>16.399999999999999</v>
      </c>
      <c r="F3" s="31">
        <v>78.400000000000006</v>
      </c>
      <c r="G3" s="31">
        <v>114.4</v>
      </c>
      <c r="H3" s="31">
        <v>16</v>
      </c>
      <c r="I3" s="31">
        <v>77.400000000000006</v>
      </c>
      <c r="J3" s="31">
        <v>121.9</v>
      </c>
      <c r="K3" s="31">
        <v>14</v>
      </c>
      <c r="L3" s="31">
        <v>65.900000000000006</v>
      </c>
      <c r="M3" s="31">
        <v>111.4</v>
      </c>
      <c r="N3" s="31">
        <v>13.1</v>
      </c>
      <c r="O3" s="31">
        <v>63.4</v>
      </c>
      <c r="P3" s="31">
        <v>113.8</v>
      </c>
      <c r="Q3" s="31">
        <v>12.5</v>
      </c>
      <c r="R3" s="31">
        <v>63.1</v>
      </c>
      <c r="S3" s="31">
        <v>116.7</v>
      </c>
      <c r="T3" s="31">
        <v>11.5</v>
      </c>
      <c r="U3" s="31">
        <v>56.4</v>
      </c>
      <c r="V3" s="31">
        <v>110.1</v>
      </c>
      <c r="W3" s="31">
        <v>9.6</v>
      </c>
      <c r="X3" s="31">
        <v>47.9</v>
      </c>
      <c r="Y3" s="31">
        <v>97.7</v>
      </c>
      <c r="Z3" s="31">
        <v>8.1999999999999993</v>
      </c>
      <c r="AA3" s="31">
        <v>41</v>
      </c>
      <c r="AB3" s="31">
        <v>91.4</v>
      </c>
      <c r="AC3" s="31">
        <v>7.1</v>
      </c>
      <c r="AD3" s="31">
        <v>35.700000000000003</v>
      </c>
      <c r="AE3" s="31">
        <v>86.2</v>
      </c>
      <c r="AF3" s="31">
        <v>6.2</v>
      </c>
      <c r="AG3" s="31">
        <v>30.6</v>
      </c>
      <c r="AH3" s="31">
        <v>78.900000000000006</v>
      </c>
      <c r="AI3" s="31">
        <v>5</v>
      </c>
      <c r="AJ3" s="31">
        <v>27.5</v>
      </c>
      <c r="AK3" s="31">
        <v>76.099999999999994</v>
      </c>
      <c r="AL3" s="31">
        <v>4.0999999999999996</v>
      </c>
      <c r="AM3" s="31">
        <v>24</v>
      </c>
      <c r="AN3" s="31">
        <v>73.5</v>
      </c>
      <c r="AO3" s="31">
        <v>3.8</v>
      </c>
      <c r="AP3" s="31">
        <v>21.4</v>
      </c>
      <c r="AQ3" s="31">
        <v>66.7</v>
      </c>
    </row>
  </sheetData>
  <mergeCells count="15">
    <mergeCell ref="AO1:AQ1"/>
    <mergeCell ref="A1:A2"/>
    <mergeCell ref="B1:D1"/>
    <mergeCell ref="E1:G1"/>
    <mergeCell ref="H1:J1"/>
    <mergeCell ref="K1:M1"/>
    <mergeCell ref="N1:P1"/>
    <mergeCell ref="AC1:AE1"/>
    <mergeCell ref="AF1:AH1"/>
    <mergeCell ref="AI1:AK1"/>
    <mergeCell ref="AL1:AN1"/>
    <mergeCell ref="Z1:AB1"/>
    <mergeCell ref="W1:Y1"/>
    <mergeCell ref="T1:V1"/>
    <mergeCell ref="Q1:S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36"/>
  <sheetViews>
    <sheetView tabSelected="1" zoomScaleNormal="100" workbookViewId="0"/>
  </sheetViews>
  <sheetFormatPr defaultColWidth="9.140625" defaultRowHeight="13.5" x14ac:dyDescent="0.25"/>
  <cols>
    <col min="1" max="1" width="9.140625" style="39"/>
    <col min="2" max="2" width="10.5703125" style="39" bestFit="1" customWidth="1"/>
    <col min="3" max="17" width="12" style="39" customWidth="1"/>
    <col min="18" max="16384" width="9.140625" style="39"/>
  </cols>
  <sheetData>
    <row r="1" spans="1:18" s="127" customFormat="1" x14ac:dyDescent="0.25">
      <c r="A1" s="127" t="s">
        <v>973</v>
      </c>
    </row>
    <row r="2" spans="1:18" s="127" customFormat="1" x14ac:dyDescent="0.25">
      <c r="A2" s="126" t="s">
        <v>972</v>
      </c>
      <c r="B2" s="129" t="s">
        <v>311</v>
      </c>
      <c r="C2" s="129" t="s">
        <v>261</v>
      </c>
      <c r="D2" s="129" t="s">
        <v>262</v>
      </c>
      <c r="E2" s="130" t="s">
        <v>263</v>
      </c>
      <c r="F2" s="130" t="s">
        <v>264</v>
      </c>
      <c r="G2" s="130" t="s">
        <v>265</v>
      </c>
      <c r="H2" s="130" t="s">
        <v>266</v>
      </c>
      <c r="I2" s="130" t="s">
        <v>267</v>
      </c>
      <c r="J2" s="130" t="s">
        <v>268</v>
      </c>
      <c r="K2" s="130" t="s">
        <v>269</v>
      </c>
      <c r="L2" s="130" t="s">
        <v>270</v>
      </c>
      <c r="M2" s="130" t="s">
        <v>271</v>
      </c>
      <c r="N2" s="130" t="s">
        <v>272</v>
      </c>
      <c r="O2" s="130" t="s">
        <v>273</v>
      </c>
      <c r="P2" s="130" t="s">
        <v>274</v>
      </c>
      <c r="Q2" s="130" t="s">
        <v>275</v>
      </c>
      <c r="R2" s="130" t="s">
        <v>276</v>
      </c>
    </row>
    <row r="3" spans="1:18" s="127" customFormat="1" x14ac:dyDescent="0.25">
      <c r="A3" s="129" t="s">
        <v>246</v>
      </c>
      <c r="B3" s="131">
        <v>11520029</v>
      </c>
      <c r="C3" s="131">
        <v>702347</v>
      </c>
      <c r="D3" s="131">
        <v>639373</v>
      </c>
      <c r="E3" s="132">
        <v>630124</v>
      </c>
      <c r="F3" s="132">
        <v>624322</v>
      </c>
      <c r="G3" s="132">
        <v>615893</v>
      </c>
      <c r="H3" s="132">
        <v>626189</v>
      </c>
      <c r="I3" s="132">
        <v>651938</v>
      </c>
      <c r="J3" s="132">
        <v>661688</v>
      </c>
      <c r="K3" s="132">
        <v>749460</v>
      </c>
      <c r="L3" s="132">
        <v>824418</v>
      </c>
      <c r="M3" s="132">
        <v>843551</v>
      </c>
      <c r="N3" s="132">
        <v>840914</v>
      </c>
      <c r="O3" s="132">
        <v>831723</v>
      </c>
      <c r="P3" s="132">
        <v>726126</v>
      </c>
      <c r="Q3" s="132">
        <v>784231</v>
      </c>
      <c r="R3" s="132">
        <v>767732</v>
      </c>
    </row>
    <row r="4" spans="1:18" s="127" customFormat="1" x14ac:dyDescent="0.25">
      <c r="A4" s="129" t="s">
        <v>247</v>
      </c>
      <c r="B4" s="131">
        <v>11477018</v>
      </c>
      <c r="C4" s="131">
        <v>725148</v>
      </c>
      <c r="D4" s="131">
        <v>702062</v>
      </c>
      <c r="E4" s="132">
        <v>639208</v>
      </c>
      <c r="F4" s="132">
        <v>630058</v>
      </c>
      <c r="G4" s="132">
        <v>624560</v>
      </c>
      <c r="H4" s="132">
        <v>616427</v>
      </c>
      <c r="I4" s="132">
        <v>626728</v>
      </c>
      <c r="J4" s="132">
        <v>652349</v>
      </c>
      <c r="K4" s="132">
        <v>662028</v>
      </c>
      <c r="L4" s="132">
        <v>749595</v>
      </c>
      <c r="M4" s="132">
        <v>824401</v>
      </c>
      <c r="N4" s="132">
        <v>843356</v>
      </c>
      <c r="O4" s="132">
        <v>840585</v>
      </c>
      <c r="P4" s="132">
        <v>831265</v>
      </c>
      <c r="Q4" s="132">
        <v>725701</v>
      </c>
      <c r="R4" s="132">
        <v>783547</v>
      </c>
    </row>
    <row r="5" spans="1:18" s="127" customFormat="1" x14ac:dyDescent="0.25">
      <c r="A5" s="129" t="s">
        <v>248</v>
      </c>
      <c r="B5" s="131">
        <v>11399682</v>
      </c>
      <c r="C5" s="131">
        <v>710136</v>
      </c>
      <c r="D5" s="131">
        <v>724591</v>
      </c>
      <c r="E5" s="132">
        <v>701604</v>
      </c>
      <c r="F5" s="132">
        <v>638824</v>
      </c>
      <c r="G5" s="132">
        <v>629880</v>
      </c>
      <c r="H5" s="132">
        <v>624641</v>
      </c>
      <c r="I5" s="132">
        <v>616444</v>
      </c>
      <c r="J5" s="132">
        <v>626913</v>
      </c>
      <c r="K5" s="132">
        <v>652491</v>
      </c>
      <c r="L5" s="132">
        <v>662132</v>
      </c>
      <c r="M5" s="132">
        <v>749428</v>
      </c>
      <c r="N5" s="132">
        <v>824093</v>
      </c>
      <c r="O5" s="132">
        <v>842882</v>
      </c>
      <c r="P5" s="132">
        <v>839992</v>
      </c>
      <c r="Q5" s="132">
        <v>830608</v>
      </c>
      <c r="R5" s="132">
        <v>725023</v>
      </c>
    </row>
    <row r="6" spans="1:18" s="127" customFormat="1" x14ac:dyDescent="0.25">
      <c r="A6" s="129" t="s">
        <v>249</v>
      </c>
      <c r="B6" s="131">
        <v>11389354</v>
      </c>
      <c r="C6" s="131">
        <v>713703</v>
      </c>
      <c r="D6" s="131">
        <v>709873</v>
      </c>
      <c r="E6" s="132">
        <v>724415</v>
      </c>
      <c r="F6" s="132">
        <v>701573</v>
      </c>
      <c r="G6" s="132">
        <v>639047</v>
      </c>
      <c r="H6" s="132">
        <v>630294</v>
      </c>
      <c r="I6" s="132">
        <v>625006</v>
      </c>
      <c r="J6" s="132">
        <v>616877</v>
      </c>
      <c r="K6" s="132">
        <v>627363</v>
      </c>
      <c r="L6" s="132">
        <v>652794</v>
      </c>
      <c r="M6" s="132">
        <v>662287</v>
      </c>
      <c r="N6" s="132">
        <v>749526</v>
      </c>
      <c r="O6" s="132">
        <v>823955</v>
      </c>
      <c r="P6" s="132">
        <v>842670</v>
      </c>
      <c r="Q6" s="132">
        <v>839693</v>
      </c>
      <c r="R6" s="132">
        <v>830278</v>
      </c>
    </row>
    <row r="7" spans="1:18" s="127" customFormat="1" x14ac:dyDescent="0.25">
      <c r="A7" s="129" t="s">
        <v>250</v>
      </c>
      <c r="B7" s="131">
        <v>11267431</v>
      </c>
      <c r="C7" s="131">
        <v>707936</v>
      </c>
      <c r="D7" s="131">
        <v>713451</v>
      </c>
      <c r="E7" s="132">
        <v>709683</v>
      </c>
      <c r="F7" s="132">
        <v>724403</v>
      </c>
      <c r="G7" s="132">
        <v>701661</v>
      </c>
      <c r="H7" s="132">
        <v>639299</v>
      </c>
      <c r="I7" s="132">
        <v>630475</v>
      </c>
      <c r="J7" s="132">
        <v>625298</v>
      </c>
      <c r="K7" s="132">
        <v>617178</v>
      </c>
      <c r="L7" s="132">
        <v>627641</v>
      </c>
      <c r="M7" s="132">
        <v>652955</v>
      </c>
      <c r="N7" s="132">
        <v>662331</v>
      </c>
      <c r="O7" s="132">
        <v>749426</v>
      </c>
      <c r="P7" s="132">
        <v>823867</v>
      </c>
      <c r="Q7" s="132">
        <v>842467</v>
      </c>
      <c r="R7" s="132">
        <v>839360</v>
      </c>
    </row>
    <row r="8" spans="1:18" s="127" customFormat="1" x14ac:dyDescent="0.25">
      <c r="A8" s="129" t="s">
        <v>251</v>
      </c>
      <c r="B8" s="131">
        <v>11115904</v>
      </c>
      <c r="C8" s="131">
        <v>685469</v>
      </c>
      <c r="D8" s="131">
        <v>707868</v>
      </c>
      <c r="E8" s="132">
        <v>713497</v>
      </c>
      <c r="F8" s="132">
        <v>709734</v>
      </c>
      <c r="G8" s="132">
        <v>724581</v>
      </c>
      <c r="H8" s="132">
        <v>701903</v>
      </c>
      <c r="I8" s="132">
        <v>639594</v>
      </c>
      <c r="J8" s="132">
        <v>630813</v>
      </c>
      <c r="K8" s="132">
        <v>625667</v>
      </c>
      <c r="L8" s="132">
        <v>617519</v>
      </c>
      <c r="M8" s="132">
        <v>627872</v>
      </c>
      <c r="N8" s="132">
        <v>653196</v>
      </c>
      <c r="O8" s="132">
        <v>662511</v>
      </c>
      <c r="P8" s="132">
        <v>749469</v>
      </c>
      <c r="Q8" s="132">
        <v>823872</v>
      </c>
      <c r="R8" s="132">
        <v>842339</v>
      </c>
    </row>
    <row r="9" spans="1:18" s="127" customFormat="1" x14ac:dyDescent="0.25">
      <c r="A9" s="129" t="s">
        <v>252</v>
      </c>
      <c r="B9" s="131">
        <v>10947615</v>
      </c>
      <c r="C9" s="131">
        <v>671319</v>
      </c>
      <c r="D9" s="131">
        <v>685246</v>
      </c>
      <c r="E9" s="132">
        <v>707800</v>
      </c>
      <c r="F9" s="132">
        <v>713499</v>
      </c>
      <c r="G9" s="132">
        <v>709775</v>
      </c>
      <c r="H9" s="132">
        <v>724741</v>
      </c>
      <c r="I9" s="132">
        <v>702099</v>
      </c>
      <c r="J9" s="132">
        <v>640053</v>
      </c>
      <c r="K9" s="132">
        <v>631162</v>
      </c>
      <c r="L9" s="132">
        <v>626102</v>
      </c>
      <c r="M9" s="132">
        <v>617951</v>
      </c>
      <c r="N9" s="132">
        <v>628249</v>
      </c>
      <c r="O9" s="132">
        <v>653447</v>
      </c>
      <c r="P9" s="132">
        <v>662753</v>
      </c>
      <c r="Q9" s="132">
        <v>749557</v>
      </c>
      <c r="R9" s="132">
        <v>823862</v>
      </c>
    </row>
    <row r="10" spans="1:18" s="127" customFormat="1" x14ac:dyDescent="0.25">
      <c r="A10" s="129" t="s">
        <v>253</v>
      </c>
      <c r="B10" s="131">
        <v>10762344</v>
      </c>
      <c r="C10" s="131">
        <v>639432</v>
      </c>
      <c r="D10" s="131">
        <v>670955</v>
      </c>
      <c r="E10" s="132">
        <v>685001</v>
      </c>
      <c r="F10" s="132">
        <v>707489</v>
      </c>
      <c r="G10" s="132">
        <v>713246</v>
      </c>
      <c r="H10" s="132">
        <v>709736</v>
      </c>
      <c r="I10" s="132">
        <v>724578</v>
      </c>
      <c r="J10" s="132">
        <v>702166</v>
      </c>
      <c r="K10" s="132">
        <v>640303</v>
      </c>
      <c r="L10" s="132">
        <v>631234</v>
      </c>
      <c r="M10" s="132">
        <v>626259</v>
      </c>
      <c r="N10" s="132">
        <v>618127</v>
      </c>
      <c r="O10" s="132">
        <v>628300</v>
      </c>
      <c r="P10" s="132">
        <v>653497</v>
      </c>
      <c r="Q10" s="132">
        <v>662636</v>
      </c>
      <c r="R10" s="132">
        <v>749385</v>
      </c>
    </row>
    <row r="11" spans="1:18" s="127" customFormat="1" x14ac:dyDescent="0.25">
      <c r="A11" s="129" t="s">
        <v>254</v>
      </c>
      <c r="B11" s="131">
        <v>10632633</v>
      </c>
      <c r="C11" s="131">
        <v>619299</v>
      </c>
      <c r="D11" s="131">
        <v>639161</v>
      </c>
      <c r="E11" s="132">
        <v>670613</v>
      </c>
      <c r="F11" s="132">
        <v>684673</v>
      </c>
      <c r="G11" s="132">
        <v>707318</v>
      </c>
      <c r="H11" s="132">
        <v>713137</v>
      </c>
      <c r="I11" s="132">
        <v>709738</v>
      </c>
      <c r="J11" s="132">
        <v>724841</v>
      </c>
      <c r="K11" s="132">
        <v>702366</v>
      </c>
      <c r="L11" s="132">
        <v>640669</v>
      </c>
      <c r="M11" s="132">
        <v>631457</v>
      </c>
      <c r="N11" s="132">
        <v>626456</v>
      </c>
      <c r="O11" s="132">
        <v>618363</v>
      </c>
      <c r="P11" s="132">
        <v>628466</v>
      </c>
      <c r="Q11" s="132">
        <v>653494</v>
      </c>
      <c r="R11" s="132">
        <v>662582</v>
      </c>
    </row>
    <row r="12" spans="1:18" s="127" customFormat="1" x14ac:dyDescent="0.25">
      <c r="A12" s="129" t="s">
        <v>255</v>
      </c>
      <c r="B12" s="131">
        <v>10606899</v>
      </c>
      <c r="C12" s="131">
        <v>638313</v>
      </c>
      <c r="D12" s="131">
        <v>619035</v>
      </c>
      <c r="E12" s="132">
        <v>638851</v>
      </c>
      <c r="F12" s="132">
        <v>670285</v>
      </c>
      <c r="G12" s="132">
        <v>684354</v>
      </c>
      <c r="H12" s="132">
        <v>707120</v>
      </c>
      <c r="I12" s="132">
        <v>712882</v>
      </c>
      <c r="J12" s="132">
        <v>709730</v>
      </c>
      <c r="K12" s="132">
        <v>724896</v>
      </c>
      <c r="L12" s="132">
        <v>702371</v>
      </c>
      <c r="M12" s="132">
        <v>640832</v>
      </c>
      <c r="N12" s="132">
        <v>631550</v>
      </c>
      <c r="O12" s="132">
        <v>626485</v>
      </c>
      <c r="P12" s="132">
        <v>618427</v>
      </c>
      <c r="Q12" s="132">
        <v>628407</v>
      </c>
      <c r="R12" s="132">
        <v>653361</v>
      </c>
    </row>
    <row r="13" spans="1:18" s="127" customFormat="1" x14ac:dyDescent="0.25">
      <c r="A13" s="129" t="s">
        <v>256</v>
      </c>
      <c r="B13" s="131">
        <v>10510567</v>
      </c>
      <c r="C13" s="131">
        <v>558416</v>
      </c>
      <c r="D13" s="131">
        <v>638108</v>
      </c>
      <c r="E13" s="132">
        <v>618752</v>
      </c>
      <c r="F13" s="132">
        <v>638595</v>
      </c>
      <c r="G13" s="132">
        <v>670075</v>
      </c>
      <c r="H13" s="132">
        <v>684146</v>
      </c>
      <c r="I13" s="132">
        <v>706819</v>
      </c>
      <c r="J13" s="132">
        <v>712801</v>
      </c>
      <c r="K13" s="132">
        <v>709626</v>
      </c>
      <c r="L13" s="132">
        <v>724866</v>
      </c>
      <c r="M13" s="132">
        <v>702365</v>
      </c>
      <c r="N13" s="132">
        <v>640897</v>
      </c>
      <c r="O13" s="132">
        <v>631573</v>
      </c>
      <c r="P13" s="132">
        <v>626557</v>
      </c>
      <c r="Q13" s="132">
        <v>618482</v>
      </c>
      <c r="R13" s="132">
        <v>628489</v>
      </c>
    </row>
    <row r="14" spans="1:18" s="127" customFormat="1" x14ac:dyDescent="0.25">
      <c r="A14" s="129" t="s">
        <v>257</v>
      </c>
      <c r="B14" s="131">
        <v>10365440</v>
      </c>
      <c r="C14" s="131">
        <v>493456</v>
      </c>
      <c r="D14" s="131">
        <v>557948</v>
      </c>
      <c r="E14" s="132">
        <v>637555</v>
      </c>
      <c r="F14" s="132">
        <v>618217</v>
      </c>
      <c r="G14" s="132">
        <v>638093</v>
      </c>
      <c r="H14" s="132">
        <v>669509</v>
      </c>
      <c r="I14" s="132">
        <v>683379</v>
      </c>
      <c r="J14" s="132">
        <v>706235</v>
      </c>
      <c r="K14" s="132">
        <v>712085</v>
      </c>
      <c r="L14" s="132">
        <v>708889</v>
      </c>
      <c r="M14" s="132">
        <v>724013</v>
      </c>
      <c r="N14" s="132">
        <v>701535</v>
      </c>
      <c r="O14" s="132">
        <v>640224</v>
      </c>
      <c r="P14" s="132">
        <v>630872</v>
      </c>
      <c r="Q14" s="132">
        <v>625794</v>
      </c>
      <c r="R14" s="132">
        <v>617636</v>
      </c>
    </row>
    <row r="15" spans="1:18" s="127" customFormat="1" x14ac:dyDescent="0.25">
      <c r="A15" s="129" t="s">
        <v>258</v>
      </c>
      <c r="B15" s="131">
        <v>10226194</v>
      </c>
      <c r="C15" s="131">
        <v>491756</v>
      </c>
      <c r="D15" s="131">
        <v>492919</v>
      </c>
      <c r="E15" s="132">
        <v>557252</v>
      </c>
      <c r="F15" s="132">
        <v>636829</v>
      </c>
      <c r="G15" s="132">
        <v>617553</v>
      </c>
      <c r="H15" s="132">
        <v>637288</v>
      </c>
      <c r="I15" s="132">
        <v>668523</v>
      </c>
      <c r="J15" s="132">
        <v>682511</v>
      </c>
      <c r="K15" s="132">
        <v>705293</v>
      </c>
      <c r="L15" s="132">
        <v>711089</v>
      </c>
      <c r="M15" s="132">
        <v>707924</v>
      </c>
      <c r="N15" s="132">
        <v>722983</v>
      </c>
      <c r="O15" s="132">
        <v>700514</v>
      </c>
      <c r="P15" s="132">
        <v>639276</v>
      </c>
      <c r="Q15" s="132">
        <v>629734</v>
      </c>
      <c r="R15" s="132">
        <v>624750</v>
      </c>
    </row>
    <row r="16" spans="1:18" s="127" customFormat="1" x14ac:dyDescent="0.25">
      <c r="A16" s="129" t="s">
        <v>259</v>
      </c>
      <c r="B16" s="131">
        <v>10068859</v>
      </c>
      <c r="C16" s="131">
        <v>472121</v>
      </c>
      <c r="D16" s="131">
        <v>491415</v>
      </c>
      <c r="E16" s="132">
        <v>492547</v>
      </c>
      <c r="F16" s="132">
        <v>556848</v>
      </c>
      <c r="G16" s="132">
        <v>636473</v>
      </c>
      <c r="H16" s="132">
        <v>617157</v>
      </c>
      <c r="I16" s="132">
        <v>636857</v>
      </c>
      <c r="J16" s="132">
        <v>668222</v>
      </c>
      <c r="K16" s="132">
        <v>682210</v>
      </c>
      <c r="L16" s="132">
        <v>704975</v>
      </c>
      <c r="M16" s="132">
        <v>710782</v>
      </c>
      <c r="N16" s="132">
        <v>707687</v>
      </c>
      <c r="O16" s="132">
        <v>722762</v>
      </c>
      <c r="P16" s="132">
        <v>700189</v>
      </c>
      <c r="Q16" s="132">
        <v>639083</v>
      </c>
      <c r="R16" s="132">
        <v>629531</v>
      </c>
    </row>
    <row r="17" spans="1:18" s="127" customFormat="1" x14ac:dyDescent="0.25">
      <c r="A17" s="129" t="s">
        <v>260</v>
      </c>
      <c r="B17" s="131">
        <v>9869378</v>
      </c>
      <c r="C17" s="131">
        <v>434510</v>
      </c>
      <c r="D17" s="131">
        <v>471844</v>
      </c>
      <c r="E17" s="132">
        <v>491115</v>
      </c>
      <c r="F17" s="132">
        <v>492239</v>
      </c>
      <c r="G17" s="132">
        <v>556481</v>
      </c>
      <c r="H17" s="132">
        <v>636135</v>
      </c>
      <c r="I17" s="132">
        <v>616775</v>
      </c>
      <c r="J17" s="132">
        <v>636549</v>
      </c>
      <c r="K17" s="132">
        <v>667939</v>
      </c>
      <c r="L17" s="132">
        <v>681868</v>
      </c>
      <c r="M17" s="132">
        <v>704711</v>
      </c>
      <c r="N17" s="132">
        <v>710451</v>
      </c>
      <c r="O17" s="132">
        <v>707440</v>
      </c>
      <c r="P17" s="132">
        <v>722490</v>
      </c>
      <c r="Q17" s="132">
        <v>699943</v>
      </c>
      <c r="R17" s="132">
        <v>638888</v>
      </c>
    </row>
    <row r="18" spans="1:18" s="127" customFormat="1" x14ac:dyDescent="0.25">
      <c r="A18" s="128" t="s">
        <v>776</v>
      </c>
      <c r="B18" s="128"/>
      <c r="C18" s="128"/>
      <c r="D18" s="128"/>
    </row>
    <row r="19" spans="1:18" s="127" customFormat="1" x14ac:dyDescent="0.25">
      <c r="A19" s="128"/>
      <c r="B19" s="128"/>
      <c r="C19" s="128"/>
      <c r="D19" s="128"/>
    </row>
    <row r="20" spans="1:18" s="127" customFormat="1" x14ac:dyDescent="0.25">
      <c r="A20" s="128"/>
      <c r="B20" s="128"/>
      <c r="C20" s="128"/>
      <c r="D20" s="128"/>
    </row>
    <row r="21" spans="1:18" s="127" customFormat="1" x14ac:dyDescent="0.25">
      <c r="A21" s="128"/>
      <c r="B21" s="128"/>
      <c r="C21" s="128"/>
      <c r="D21" s="128"/>
    </row>
    <row r="22" spans="1:18" s="127" customFormat="1" x14ac:dyDescent="0.25">
      <c r="A22" s="128"/>
      <c r="B22" s="128"/>
      <c r="C22" s="128"/>
      <c r="D22" s="128"/>
    </row>
    <row r="23" spans="1:18" s="127" customFormat="1" x14ac:dyDescent="0.25">
      <c r="A23" s="128"/>
      <c r="B23" s="128"/>
      <c r="C23" s="128"/>
      <c r="D23" s="128"/>
    </row>
    <row r="24" spans="1:18" s="127" customFormat="1" x14ac:dyDescent="0.25">
      <c r="A24" s="128"/>
      <c r="B24" s="128"/>
      <c r="C24" s="128"/>
      <c r="D24" s="128"/>
    </row>
    <row r="25" spans="1:18" s="127" customFormat="1" x14ac:dyDescent="0.25">
      <c r="A25" s="128"/>
      <c r="B25" s="128"/>
      <c r="C25" s="128"/>
      <c r="D25" s="128"/>
    </row>
    <row r="26" spans="1:18" s="127" customFormat="1" x14ac:dyDescent="0.25">
      <c r="A26" s="128"/>
      <c r="B26" s="128"/>
      <c r="C26" s="128"/>
      <c r="D26" s="128"/>
    </row>
    <row r="27" spans="1:18" s="127" customFormat="1" x14ac:dyDescent="0.25">
      <c r="A27" s="128"/>
      <c r="B27" s="128"/>
      <c r="C27" s="128"/>
      <c r="D27" s="128"/>
    </row>
    <row r="28" spans="1:18" s="127" customFormat="1" x14ac:dyDescent="0.25">
      <c r="A28" s="128"/>
      <c r="B28" s="128"/>
      <c r="C28" s="128"/>
      <c r="D28" s="128"/>
    </row>
    <row r="29" spans="1:18" s="127" customFormat="1" x14ac:dyDescent="0.25">
      <c r="A29" s="128"/>
      <c r="B29" s="128"/>
      <c r="C29" s="128"/>
      <c r="D29" s="128"/>
    </row>
    <row r="30" spans="1:18" s="127" customFormat="1" x14ac:dyDescent="0.25">
      <c r="A30" s="128"/>
      <c r="B30" s="128"/>
      <c r="C30" s="128"/>
      <c r="D30" s="128"/>
    </row>
    <row r="31" spans="1:18" s="127" customFormat="1" x14ac:dyDescent="0.25">
      <c r="A31" s="128"/>
      <c r="B31" s="128"/>
      <c r="C31" s="128"/>
      <c r="D31" s="128"/>
    </row>
    <row r="32" spans="1:18" s="127" customFormat="1" x14ac:dyDescent="0.25">
      <c r="A32" s="128"/>
      <c r="B32" s="128"/>
      <c r="C32" s="128"/>
      <c r="D32" s="128"/>
    </row>
    <row r="33" spans="1:4" s="127" customFormat="1" x14ac:dyDescent="0.25">
      <c r="A33" s="128"/>
      <c r="B33" s="128"/>
      <c r="C33" s="128"/>
      <c r="D33" s="128"/>
    </row>
    <row r="34" spans="1:4" s="127" customFormat="1" x14ac:dyDescent="0.25">
      <c r="A34" s="128"/>
      <c r="B34" s="128"/>
      <c r="C34" s="128"/>
      <c r="D34" s="128"/>
    </row>
    <row r="35" spans="1:4" s="127" customFormat="1" x14ac:dyDescent="0.25">
      <c r="A35" s="128"/>
      <c r="B35" s="128"/>
      <c r="C35" s="128"/>
      <c r="D35" s="128"/>
    </row>
    <row r="36" spans="1:4" s="127" customFormat="1" x14ac:dyDescent="0.25"/>
  </sheetData>
  <phoneticPr fontId="2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6"/>
  <sheetViews>
    <sheetView zoomScaleNormal="100" workbookViewId="0">
      <selection activeCell="C12" sqref="C12"/>
    </sheetView>
  </sheetViews>
  <sheetFormatPr defaultColWidth="24" defaultRowHeight="13.5" x14ac:dyDescent="0.2"/>
  <cols>
    <col min="1" max="16384" width="24" style="29"/>
  </cols>
  <sheetData>
    <row r="1" spans="1:6" ht="20.100000000000001" customHeight="1" x14ac:dyDescent="0.25">
      <c r="A1" s="137" t="s">
        <v>457</v>
      </c>
      <c r="B1" s="138" t="s">
        <v>258</v>
      </c>
      <c r="C1" s="138" t="s">
        <v>258</v>
      </c>
      <c r="D1" s="138" t="s">
        <v>258</v>
      </c>
      <c r="E1" s="138" t="s">
        <v>260</v>
      </c>
      <c r="F1" s="138" t="s">
        <v>260</v>
      </c>
    </row>
    <row r="2" spans="1:6" ht="20.100000000000001" customHeight="1" x14ac:dyDescent="0.25">
      <c r="A2" s="138" t="s">
        <v>347</v>
      </c>
      <c r="B2" s="30" t="s">
        <v>391</v>
      </c>
      <c r="C2" s="30" t="s">
        <v>390</v>
      </c>
      <c r="D2" s="30" t="s">
        <v>389</v>
      </c>
      <c r="E2" s="30" t="s">
        <v>390</v>
      </c>
      <c r="F2" s="30" t="s">
        <v>389</v>
      </c>
    </row>
    <row r="3" spans="1:6" ht="20.100000000000001" customHeight="1" x14ac:dyDescent="0.25">
      <c r="A3" s="30" t="s">
        <v>388</v>
      </c>
      <c r="B3" s="31">
        <v>17.600000000000001</v>
      </c>
      <c r="C3" s="31">
        <v>61.8</v>
      </c>
      <c r="D3" s="31">
        <v>20.6</v>
      </c>
      <c r="E3" s="31">
        <v>63.1</v>
      </c>
      <c r="F3" s="31">
        <v>36.9</v>
      </c>
    </row>
    <row r="4" spans="1:6" ht="20.100000000000001" customHeight="1" x14ac:dyDescent="0.25">
      <c r="A4" s="30" t="s">
        <v>345</v>
      </c>
      <c r="B4" s="31">
        <v>0.8</v>
      </c>
      <c r="C4" s="31">
        <v>73.099999999999994</v>
      </c>
      <c r="D4" s="31">
        <v>26.1</v>
      </c>
      <c r="E4" s="31">
        <v>62.3</v>
      </c>
      <c r="F4" s="31">
        <v>37.700000000000003</v>
      </c>
    </row>
    <row r="5" spans="1:6" ht="20.100000000000001" customHeight="1" x14ac:dyDescent="0.25">
      <c r="A5" s="30" t="s">
        <v>344</v>
      </c>
      <c r="B5" s="31">
        <v>11.9</v>
      </c>
      <c r="C5" s="31">
        <v>67</v>
      </c>
      <c r="D5" s="31">
        <v>21.1</v>
      </c>
      <c r="E5" s="31">
        <v>63.6</v>
      </c>
      <c r="F5" s="31">
        <v>36.4</v>
      </c>
    </row>
    <row r="6" spans="1:6" ht="20.100000000000001" customHeight="1" x14ac:dyDescent="0.25">
      <c r="A6" s="30" t="s">
        <v>343</v>
      </c>
      <c r="B6" s="31">
        <v>43.3</v>
      </c>
      <c r="C6" s="31">
        <v>43.1</v>
      </c>
      <c r="D6" s="31">
        <v>13.6</v>
      </c>
      <c r="E6" s="31">
        <v>63.6</v>
      </c>
      <c r="F6" s="31">
        <v>36.4</v>
      </c>
    </row>
  </sheetData>
  <mergeCells count="3">
    <mergeCell ref="A1:A2"/>
    <mergeCell ref="B1:D1"/>
    <mergeCell ref="E1:F1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O6"/>
  <sheetViews>
    <sheetView zoomScaleNormal="100" workbookViewId="0">
      <selection activeCell="C12" sqref="C12"/>
    </sheetView>
  </sheetViews>
  <sheetFormatPr defaultColWidth="24" defaultRowHeight="13.5" x14ac:dyDescent="0.2"/>
  <cols>
    <col min="1" max="16384" width="24" style="29"/>
  </cols>
  <sheetData>
    <row r="1" spans="1:15" x14ac:dyDescent="0.25">
      <c r="A1" s="58" t="s">
        <v>792</v>
      </c>
    </row>
    <row r="2" spans="1:15" ht="20.100000000000001" customHeight="1" x14ac:dyDescent="0.25">
      <c r="A2" s="29" t="s">
        <v>358</v>
      </c>
      <c r="B2" s="30" t="s">
        <v>246</v>
      </c>
      <c r="C2" s="30" t="s">
        <v>247</v>
      </c>
      <c r="D2" s="30" t="s">
        <v>248</v>
      </c>
      <c r="E2" s="30" t="s">
        <v>249</v>
      </c>
      <c r="F2" s="30" t="s">
        <v>250</v>
      </c>
      <c r="G2" s="30" t="s">
        <v>251</v>
      </c>
      <c r="H2" s="30" t="s">
        <v>252</v>
      </c>
      <c r="I2" s="30" t="s">
        <v>253</v>
      </c>
      <c r="J2" s="30" t="s">
        <v>254</v>
      </c>
      <c r="K2" s="30" t="s">
        <v>255</v>
      </c>
      <c r="L2" s="30" t="s">
        <v>256</v>
      </c>
      <c r="M2" s="30" t="s">
        <v>257</v>
      </c>
      <c r="N2" s="30" t="s">
        <v>258</v>
      </c>
      <c r="O2" s="30" t="s">
        <v>259</v>
      </c>
    </row>
    <row r="3" spans="1:15" ht="20.100000000000001" customHeight="1" x14ac:dyDescent="0.25">
      <c r="A3" s="30" t="s">
        <v>357</v>
      </c>
      <c r="B3" s="34">
        <v>31.26</v>
      </c>
      <c r="C3" s="34">
        <v>31.44</v>
      </c>
      <c r="D3" s="34">
        <v>31.62</v>
      </c>
      <c r="E3" s="34">
        <v>31.84</v>
      </c>
      <c r="F3" s="34">
        <v>32.04</v>
      </c>
      <c r="G3" s="34">
        <v>32.229999999999997</v>
      </c>
      <c r="H3" s="34">
        <v>32.4</v>
      </c>
      <c r="I3" s="34">
        <v>32.6</v>
      </c>
      <c r="J3" s="34">
        <v>32.799999999999997</v>
      </c>
      <c r="K3" s="34">
        <v>33.01</v>
      </c>
      <c r="L3" s="34">
        <v>33.130000000000003</v>
      </c>
      <c r="M3" s="34">
        <v>33.36</v>
      </c>
      <c r="N3" s="34">
        <v>33.53</v>
      </c>
      <c r="O3" s="34">
        <v>33.64</v>
      </c>
    </row>
    <row r="4" spans="1:15" x14ac:dyDescent="0.25">
      <c r="A4" s="58" t="s">
        <v>787</v>
      </c>
    </row>
    <row r="5" spans="1:15" x14ac:dyDescent="0.25">
      <c r="A5" s="39"/>
    </row>
    <row r="6" spans="1:15" x14ac:dyDescent="0.25">
      <c r="A6" s="58" t="s">
        <v>788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9"/>
  <sheetViews>
    <sheetView zoomScaleNormal="100" workbookViewId="0">
      <selection activeCell="C12" sqref="C12"/>
    </sheetView>
  </sheetViews>
  <sheetFormatPr defaultColWidth="24" defaultRowHeight="13.5" x14ac:dyDescent="0.2"/>
  <cols>
    <col min="1" max="16384" width="24" style="29"/>
  </cols>
  <sheetData>
    <row r="1" spans="1:3" x14ac:dyDescent="0.25">
      <c r="A1" s="58" t="s">
        <v>793</v>
      </c>
    </row>
    <row r="2" spans="1:3" ht="20.100000000000001" customHeight="1" x14ac:dyDescent="0.25">
      <c r="A2" s="29" t="s">
        <v>457</v>
      </c>
      <c r="B2" s="30" t="s">
        <v>258</v>
      </c>
      <c r="C2" s="30" t="s">
        <v>260</v>
      </c>
    </row>
    <row r="3" spans="1:3" ht="20.100000000000001" customHeight="1" x14ac:dyDescent="0.25">
      <c r="A3" s="30" t="s">
        <v>388</v>
      </c>
      <c r="B3" s="31">
        <v>63.3</v>
      </c>
      <c r="C3" s="31">
        <v>59.3</v>
      </c>
    </row>
    <row r="4" spans="1:3" ht="20.100000000000001" customHeight="1" x14ac:dyDescent="0.25">
      <c r="A4" s="30" t="s">
        <v>802</v>
      </c>
      <c r="B4" s="31">
        <v>62.4</v>
      </c>
      <c r="C4" s="31">
        <v>56.7</v>
      </c>
    </row>
    <row r="5" spans="1:3" ht="20.100000000000001" customHeight="1" x14ac:dyDescent="0.25">
      <c r="A5" s="30" t="s">
        <v>759</v>
      </c>
      <c r="B5" s="31">
        <v>65.900000000000006</v>
      </c>
      <c r="C5" s="31">
        <v>60.1</v>
      </c>
    </row>
    <row r="6" spans="1:3" ht="20.100000000000001" customHeight="1" x14ac:dyDescent="0.25">
      <c r="A6" s="30" t="s">
        <v>760</v>
      </c>
      <c r="B6" s="31">
        <v>61.3</v>
      </c>
      <c r="C6" s="31">
        <v>61</v>
      </c>
    </row>
    <row r="7" spans="1:3" x14ac:dyDescent="0.25">
      <c r="A7" s="58" t="s">
        <v>794</v>
      </c>
    </row>
    <row r="8" spans="1:3" x14ac:dyDescent="0.25">
      <c r="A8" s="39"/>
    </row>
    <row r="9" spans="1:3" x14ac:dyDescent="0.25">
      <c r="A9" s="58" t="s">
        <v>795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6"/>
  <sheetViews>
    <sheetView zoomScaleNormal="100" workbookViewId="0">
      <selection activeCell="C12" sqref="C12"/>
    </sheetView>
  </sheetViews>
  <sheetFormatPr defaultColWidth="24" defaultRowHeight="13.5" x14ac:dyDescent="0.2"/>
  <cols>
    <col min="1" max="16384" width="24" style="29"/>
  </cols>
  <sheetData>
    <row r="1" spans="1:8" ht="20.100000000000001" customHeight="1" x14ac:dyDescent="0.25">
      <c r="A1" s="137" t="s">
        <v>457</v>
      </c>
      <c r="B1" s="138" t="s">
        <v>260</v>
      </c>
      <c r="C1" s="138" t="s">
        <v>260</v>
      </c>
      <c r="D1" s="138" t="s">
        <v>260</v>
      </c>
      <c r="E1" s="138" t="s">
        <v>260</v>
      </c>
      <c r="F1" s="138" t="s">
        <v>260</v>
      </c>
      <c r="G1" s="138" t="s">
        <v>260</v>
      </c>
      <c r="H1" s="138" t="s">
        <v>260</v>
      </c>
    </row>
    <row r="2" spans="1:8" ht="20.100000000000001" customHeight="1" x14ac:dyDescent="0.25">
      <c r="A2" s="137" t="s">
        <v>347</v>
      </c>
      <c r="B2" s="30" t="s">
        <v>405</v>
      </c>
      <c r="C2" s="30" t="s">
        <v>316</v>
      </c>
      <c r="D2" s="30" t="s">
        <v>404</v>
      </c>
      <c r="E2" s="30" t="s">
        <v>403</v>
      </c>
      <c r="F2" s="30" t="s">
        <v>402</v>
      </c>
      <c r="G2" s="30" t="s">
        <v>401</v>
      </c>
      <c r="H2" s="30" t="s">
        <v>400</v>
      </c>
    </row>
    <row r="3" spans="1:8" ht="20.100000000000001" customHeight="1" x14ac:dyDescent="0.25">
      <c r="A3" s="30" t="s">
        <v>364</v>
      </c>
      <c r="B3" s="34">
        <v>1.89</v>
      </c>
      <c r="C3" s="31">
        <v>100</v>
      </c>
      <c r="D3" s="31">
        <v>2.5</v>
      </c>
      <c r="E3" s="31">
        <v>19.2</v>
      </c>
      <c r="F3" s="31">
        <v>66.900000000000006</v>
      </c>
      <c r="G3" s="31">
        <v>10.1</v>
      </c>
      <c r="H3" s="31">
        <v>1.3</v>
      </c>
    </row>
    <row r="4" spans="1:8" ht="20.100000000000001" customHeight="1" x14ac:dyDescent="0.25">
      <c r="A4" s="30" t="s">
        <v>363</v>
      </c>
      <c r="B4" s="34">
        <v>1.6</v>
      </c>
      <c r="C4" s="31">
        <v>100</v>
      </c>
      <c r="D4" s="31">
        <v>5.5</v>
      </c>
      <c r="E4" s="31">
        <v>34.6</v>
      </c>
      <c r="F4" s="31">
        <v>55.1</v>
      </c>
      <c r="G4" s="31">
        <v>4.0999999999999996</v>
      </c>
      <c r="H4" s="31">
        <v>0.7</v>
      </c>
    </row>
    <row r="5" spans="1:8" ht="20.100000000000001" customHeight="1" x14ac:dyDescent="0.25">
      <c r="A5" s="30" t="s">
        <v>360</v>
      </c>
      <c r="B5" s="34">
        <v>1.64</v>
      </c>
      <c r="C5" s="31">
        <v>100</v>
      </c>
      <c r="D5" s="31">
        <v>5.2</v>
      </c>
      <c r="E5" s="31">
        <v>30.2</v>
      </c>
      <c r="F5" s="31">
        <v>60.4</v>
      </c>
      <c r="G5" s="31">
        <v>3.8</v>
      </c>
      <c r="H5" s="31">
        <v>0.4</v>
      </c>
    </row>
    <row r="6" spans="1:8" ht="20.100000000000001" customHeight="1" x14ac:dyDescent="0.25">
      <c r="A6" s="30" t="s">
        <v>359</v>
      </c>
      <c r="B6" s="34">
        <v>1.73</v>
      </c>
      <c r="C6" s="31">
        <v>100</v>
      </c>
      <c r="D6" s="31">
        <v>3.7</v>
      </c>
      <c r="E6" s="31">
        <v>25.7</v>
      </c>
      <c r="F6" s="31">
        <v>65.5</v>
      </c>
      <c r="G6" s="31">
        <v>4.5999999999999996</v>
      </c>
      <c r="H6" s="31">
        <v>0.6</v>
      </c>
    </row>
  </sheetData>
  <mergeCells count="2">
    <mergeCell ref="A1:A2"/>
    <mergeCell ref="B1:H1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W6"/>
  <sheetViews>
    <sheetView topLeftCell="A4" zoomScaleNormal="100" workbookViewId="0">
      <selection activeCell="C12" sqref="C12"/>
    </sheetView>
  </sheetViews>
  <sheetFormatPr defaultColWidth="24" defaultRowHeight="13.5" x14ac:dyDescent="0.2"/>
  <cols>
    <col min="1" max="16384" width="24" style="29"/>
  </cols>
  <sheetData>
    <row r="1" spans="1:23" ht="20.100000000000001" customHeight="1" x14ac:dyDescent="0.25">
      <c r="A1" s="137" t="s">
        <v>457</v>
      </c>
      <c r="B1" s="138" t="s">
        <v>258</v>
      </c>
      <c r="C1" s="138" t="s">
        <v>258</v>
      </c>
      <c r="D1" s="138" t="s">
        <v>258</v>
      </c>
      <c r="E1" s="138" t="s">
        <v>258</v>
      </c>
      <c r="F1" s="138" t="s">
        <v>258</v>
      </c>
      <c r="G1" s="138" t="s">
        <v>258</v>
      </c>
      <c r="H1" s="138" t="s">
        <v>258</v>
      </c>
      <c r="I1" s="138" t="s">
        <v>258</v>
      </c>
      <c r="J1" s="138" t="s">
        <v>258</v>
      </c>
      <c r="K1" s="138" t="s">
        <v>258</v>
      </c>
      <c r="L1" s="138" t="s">
        <v>258</v>
      </c>
      <c r="M1" s="138" t="s">
        <v>260</v>
      </c>
      <c r="N1" s="138" t="s">
        <v>260</v>
      </c>
      <c r="O1" s="138" t="s">
        <v>260</v>
      </c>
      <c r="P1" s="138" t="s">
        <v>260</v>
      </c>
      <c r="Q1" s="138" t="s">
        <v>260</v>
      </c>
      <c r="R1" s="138" t="s">
        <v>260</v>
      </c>
      <c r="S1" s="138" t="s">
        <v>260</v>
      </c>
      <c r="T1" s="138" t="s">
        <v>260</v>
      </c>
      <c r="U1" s="138" t="s">
        <v>260</v>
      </c>
      <c r="V1" s="138" t="s">
        <v>260</v>
      </c>
      <c r="W1" s="138" t="s">
        <v>260</v>
      </c>
    </row>
    <row r="2" spans="1:23" ht="20.100000000000001" customHeight="1" x14ac:dyDescent="0.25">
      <c r="A2" s="138" t="s">
        <v>347</v>
      </c>
      <c r="B2" s="30" t="s">
        <v>316</v>
      </c>
      <c r="C2" s="30" t="s">
        <v>420</v>
      </c>
      <c r="D2" s="30" t="s">
        <v>419</v>
      </c>
      <c r="E2" s="30" t="s">
        <v>418</v>
      </c>
      <c r="F2" s="30" t="s">
        <v>417</v>
      </c>
      <c r="G2" s="30" t="s">
        <v>416</v>
      </c>
      <c r="H2" s="30" t="s">
        <v>415</v>
      </c>
      <c r="I2" s="30" t="s">
        <v>414</v>
      </c>
      <c r="J2" s="30" t="s">
        <v>413</v>
      </c>
      <c r="K2" s="30" t="s">
        <v>412</v>
      </c>
      <c r="L2" s="30" t="s">
        <v>411</v>
      </c>
      <c r="M2" s="30" t="s">
        <v>316</v>
      </c>
      <c r="N2" s="30" t="s">
        <v>420</v>
      </c>
      <c r="O2" s="30" t="s">
        <v>419</v>
      </c>
      <c r="P2" s="30" t="s">
        <v>418</v>
      </c>
      <c r="Q2" s="30" t="s">
        <v>417</v>
      </c>
      <c r="R2" s="30" t="s">
        <v>416</v>
      </c>
      <c r="S2" s="30" t="s">
        <v>415</v>
      </c>
      <c r="T2" s="30" t="s">
        <v>414</v>
      </c>
      <c r="U2" s="30" t="s">
        <v>413</v>
      </c>
      <c r="V2" s="30" t="s">
        <v>412</v>
      </c>
      <c r="W2" s="30" t="s">
        <v>411</v>
      </c>
    </row>
    <row r="3" spans="1:23" ht="20.100000000000001" customHeight="1" x14ac:dyDescent="0.25">
      <c r="A3" s="30" t="s">
        <v>364</v>
      </c>
      <c r="B3" s="31">
        <v>100</v>
      </c>
      <c r="C3" s="31">
        <v>28.7</v>
      </c>
      <c r="D3" s="31">
        <v>14.6</v>
      </c>
      <c r="E3" s="31">
        <v>7.7</v>
      </c>
      <c r="F3" s="31">
        <v>12.8</v>
      </c>
      <c r="G3" s="31">
        <v>12.2</v>
      </c>
      <c r="H3" s="31">
        <v>0.6</v>
      </c>
      <c r="I3" s="31">
        <v>8.5</v>
      </c>
      <c r="J3" s="31">
        <v>1.1000000000000001</v>
      </c>
      <c r="K3" s="31">
        <v>13.6</v>
      </c>
      <c r="L3" s="31">
        <v>0.2</v>
      </c>
      <c r="M3" s="31">
        <v>100</v>
      </c>
      <c r="N3" s="31">
        <v>31.3</v>
      </c>
      <c r="O3" s="31">
        <v>12.9</v>
      </c>
      <c r="P3" s="31">
        <v>9.1</v>
      </c>
      <c r="Q3" s="31">
        <v>15.4</v>
      </c>
      <c r="R3" s="31">
        <v>8.1999999999999993</v>
      </c>
      <c r="S3" s="31">
        <v>2.8</v>
      </c>
      <c r="T3" s="31">
        <v>7.8</v>
      </c>
      <c r="U3" s="31">
        <v>1</v>
      </c>
      <c r="V3" s="31">
        <v>11.3</v>
      </c>
      <c r="W3" s="31">
        <v>0.3</v>
      </c>
    </row>
    <row r="4" spans="1:23" ht="20.100000000000001" customHeight="1" x14ac:dyDescent="0.25">
      <c r="A4" s="30" t="s">
        <v>363</v>
      </c>
      <c r="B4" s="31">
        <v>100</v>
      </c>
      <c r="C4" s="31">
        <v>23.3</v>
      </c>
      <c r="D4" s="31">
        <v>9.4</v>
      </c>
      <c r="E4" s="31">
        <v>7.5</v>
      </c>
      <c r="F4" s="31">
        <v>13.7</v>
      </c>
      <c r="G4" s="31">
        <v>9.3000000000000007</v>
      </c>
      <c r="H4" s="31">
        <v>1.7</v>
      </c>
      <c r="I4" s="31">
        <v>13.3</v>
      </c>
      <c r="J4" s="31">
        <v>1.2</v>
      </c>
      <c r="K4" s="31">
        <v>20.399999999999999</v>
      </c>
      <c r="L4" s="32" t="s">
        <v>408</v>
      </c>
      <c r="M4" s="31">
        <v>100</v>
      </c>
      <c r="N4" s="31">
        <v>28.6</v>
      </c>
      <c r="O4" s="31">
        <v>9.3000000000000007</v>
      </c>
      <c r="P4" s="31">
        <v>8.3000000000000007</v>
      </c>
      <c r="Q4" s="31">
        <v>17</v>
      </c>
      <c r="R4" s="31">
        <v>7</v>
      </c>
      <c r="S4" s="31">
        <v>1.3</v>
      </c>
      <c r="T4" s="31">
        <v>11.4</v>
      </c>
      <c r="U4" s="32" t="s">
        <v>361</v>
      </c>
      <c r="V4" s="31">
        <v>15.9</v>
      </c>
      <c r="W4" s="32" t="s">
        <v>410</v>
      </c>
    </row>
    <row r="5" spans="1:23" ht="20.100000000000001" customHeight="1" x14ac:dyDescent="0.25">
      <c r="A5" s="30" t="s">
        <v>360</v>
      </c>
      <c r="B5" s="31">
        <v>100</v>
      </c>
      <c r="C5" s="31">
        <v>32.700000000000003</v>
      </c>
      <c r="D5" s="31">
        <v>10.6</v>
      </c>
      <c r="E5" s="31">
        <v>6.9</v>
      </c>
      <c r="F5" s="31">
        <v>11.1</v>
      </c>
      <c r="G5" s="31">
        <v>8.1</v>
      </c>
      <c r="H5" s="31">
        <v>0.6</v>
      </c>
      <c r="I5" s="31">
        <v>9.4</v>
      </c>
      <c r="J5" s="31">
        <v>0.9</v>
      </c>
      <c r="K5" s="31">
        <v>19.3</v>
      </c>
      <c r="L5" s="32" t="s">
        <v>410</v>
      </c>
      <c r="M5" s="31">
        <v>100</v>
      </c>
      <c r="N5" s="31">
        <v>35.4</v>
      </c>
      <c r="O5" s="31">
        <v>10.6</v>
      </c>
      <c r="P5" s="31">
        <v>9</v>
      </c>
      <c r="Q5" s="31">
        <v>13</v>
      </c>
      <c r="R5" s="31">
        <v>7.6</v>
      </c>
      <c r="S5" s="31">
        <v>0.9</v>
      </c>
      <c r="T5" s="31">
        <v>7.8</v>
      </c>
      <c r="U5" s="32" t="s">
        <v>410</v>
      </c>
      <c r="V5" s="31">
        <v>14.6</v>
      </c>
      <c r="W5" s="32" t="s">
        <v>409</v>
      </c>
    </row>
    <row r="6" spans="1:23" ht="20.100000000000001" customHeight="1" x14ac:dyDescent="0.25">
      <c r="A6" s="30" t="s">
        <v>359</v>
      </c>
      <c r="B6" s="31">
        <v>100</v>
      </c>
      <c r="C6" s="31">
        <v>33.700000000000003</v>
      </c>
      <c r="D6" s="31">
        <v>9.1</v>
      </c>
      <c r="E6" s="31">
        <v>6.6</v>
      </c>
      <c r="F6" s="31">
        <v>11.2</v>
      </c>
      <c r="G6" s="31">
        <v>14.2</v>
      </c>
      <c r="H6" s="32" t="s">
        <v>408</v>
      </c>
      <c r="I6" s="31">
        <v>9.3000000000000007</v>
      </c>
      <c r="J6" s="31">
        <v>1.2</v>
      </c>
      <c r="K6" s="31">
        <v>14.2</v>
      </c>
      <c r="L6" s="32" t="s">
        <v>407</v>
      </c>
      <c r="M6" s="31">
        <v>100</v>
      </c>
      <c r="N6" s="31">
        <v>33.9</v>
      </c>
      <c r="O6" s="31">
        <v>8.8000000000000007</v>
      </c>
      <c r="P6" s="31">
        <v>8.1</v>
      </c>
      <c r="Q6" s="31">
        <v>13.1</v>
      </c>
      <c r="R6" s="31">
        <v>8.6999999999999993</v>
      </c>
      <c r="S6" s="31">
        <v>1.9</v>
      </c>
      <c r="T6" s="31">
        <v>10.7</v>
      </c>
      <c r="U6" s="31">
        <v>1</v>
      </c>
      <c r="V6" s="31">
        <v>13.1</v>
      </c>
      <c r="W6" s="32" t="s">
        <v>406</v>
      </c>
    </row>
  </sheetData>
  <mergeCells count="3">
    <mergeCell ref="A1:A2"/>
    <mergeCell ref="B1:L1"/>
    <mergeCell ref="M1:W1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W6"/>
  <sheetViews>
    <sheetView zoomScaleNormal="100" workbookViewId="0">
      <selection activeCell="C12" sqref="C12"/>
    </sheetView>
  </sheetViews>
  <sheetFormatPr defaultColWidth="24" defaultRowHeight="13.5" x14ac:dyDescent="0.2"/>
  <cols>
    <col min="1" max="16384" width="24" style="29"/>
  </cols>
  <sheetData>
    <row r="1" spans="1:49" ht="20.100000000000001" customHeight="1" x14ac:dyDescent="0.25">
      <c r="A1" s="137" t="s">
        <v>457</v>
      </c>
      <c r="B1" s="138" t="s">
        <v>246</v>
      </c>
      <c r="C1" s="138" t="s">
        <v>246</v>
      </c>
      <c r="D1" s="138" t="s">
        <v>246</v>
      </c>
      <c r="E1" s="138" t="s">
        <v>246</v>
      </c>
      <c r="F1" s="138" t="s">
        <v>246</v>
      </c>
      <c r="G1" s="138" t="s">
        <v>246</v>
      </c>
      <c r="H1" s="138" t="s">
        <v>248</v>
      </c>
      <c r="I1" s="138" t="s">
        <v>248</v>
      </c>
      <c r="J1" s="138" t="s">
        <v>248</v>
      </c>
      <c r="K1" s="138" t="s">
        <v>248</v>
      </c>
      <c r="L1" s="138" t="s">
        <v>248</v>
      </c>
      <c r="M1" s="138" t="s">
        <v>248</v>
      </c>
      <c r="N1" s="138" t="s">
        <v>250</v>
      </c>
      <c r="O1" s="138" t="s">
        <v>250</v>
      </c>
      <c r="P1" s="138" t="s">
        <v>250</v>
      </c>
      <c r="Q1" s="138" t="s">
        <v>250</v>
      </c>
      <c r="R1" s="138" t="s">
        <v>250</v>
      </c>
      <c r="S1" s="138" t="s">
        <v>250</v>
      </c>
      <c r="T1" s="138" t="s">
        <v>252</v>
      </c>
      <c r="U1" s="138" t="s">
        <v>252</v>
      </c>
      <c r="V1" s="138" t="s">
        <v>252</v>
      </c>
      <c r="W1" s="138" t="s">
        <v>252</v>
      </c>
      <c r="X1" s="138" t="s">
        <v>252</v>
      </c>
      <c r="Y1" s="138" t="s">
        <v>252</v>
      </c>
      <c r="Z1" s="138" t="s">
        <v>254</v>
      </c>
      <c r="AA1" s="138" t="s">
        <v>254</v>
      </c>
      <c r="AB1" s="138" t="s">
        <v>254</v>
      </c>
      <c r="AC1" s="138" t="s">
        <v>254</v>
      </c>
      <c r="AD1" s="138" t="s">
        <v>254</v>
      </c>
      <c r="AE1" s="138" t="s">
        <v>254</v>
      </c>
      <c r="AF1" s="138" t="s">
        <v>256</v>
      </c>
      <c r="AG1" s="138" t="s">
        <v>256</v>
      </c>
      <c r="AH1" s="138" t="s">
        <v>256</v>
      </c>
      <c r="AI1" s="138" t="s">
        <v>256</v>
      </c>
      <c r="AJ1" s="138" t="s">
        <v>256</v>
      </c>
      <c r="AK1" s="138" t="s">
        <v>256</v>
      </c>
      <c r="AL1" s="138" t="s">
        <v>258</v>
      </c>
      <c r="AM1" s="138" t="s">
        <v>258</v>
      </c>
      <c r="AN1" s="138" t="s">
        <v>258</v>
      </c>
      <c r="AO1" s="138" t="s">
        <v>258</v>
      </c>
      <c r="AP1" s="138" t="s">
        <v>258</v>
      </c>
      <c r="AQ1" s="138" t="s">
        <v>258</v>
      </c>
      <c r="AR1" s="138" t="s">
        <v>260</v>
      </c>
      <c r="AS1" s="138" t="s">
        <v>260</v>
      </c>
      <c r="AT1" s="138" t="s">
        <v>260</v>
      </c>
      <c r="AU1" s="138" t="s">
        <v>260</v>
      </c>
      <c r="AV1" s="138" t="s">
        <v>260</v>
      </c>
      <c r="AW1" s="138" t="s">
        <v>260</v>
      </c>
    </row>
    <row r="2" spans="1:49" ht="20.100000000000001" customHeight="1" x14ac:dyDescent="0.25">
      <c r="A2" s="138" t="s">
        <v>347</v>
      </c>
      <c r="B2" s="30" t="s">
        <v>316</v>
      </c>
      <c r="C2" s="30" t="s">
        <v>397</v>
      </c>
      <c r="D2" s="30" t="s">
        <v>396</v>
      </c>
      <c r="E2" s="30" t="s">
        <v>395</v>
      </c>
      <c r="F2" s="30" t="s">
        <v>394</v>
      </c>
      <c r="G2" s="30" t="s">
        <v>365</v>
      </c>
      <c r="H2" s="30" t="s">
        <v>316</v>
      </c>
      <c r="I2" s="30" t="s">
        <v>397</v>
      </c>
      <c r="J2" s="30" t="s">
        <v>396</v>
      </c>
      <c r="K2" s="30" t="s">
        <v>395</v>
      </c>
      <c r="L2" s="30" t="s">
        <v>394</v>
      </c>
      <c r="M2" s="30" t="s">
        <v>365</v>
      </c>
      <c r="N2" s="30" t="s">
        <v>316</v>
      </c>
      <c r="O2" s="30" t="s">
        <v>397</v>
      </c>
      <c r="P2" s="30" t="s">
        <v>396</v>
      </c>
      <c r="Q2" s="30" t="s">
        <v>395</v>
      </c>
      <c r="R2" s="30" t="s">
        <v>394</v>
      </c>
      <c r="S2" s="30" t="s">
        <v>365</v>
      </c>
      <c r="T2" s="30" t="s">
        <v>316</v>
      </c>
      <c r="U2" s="30" t="s">
        <v>397</v>
      </c>
      <c r="V2" s="30" t="s">
        <v>396</v>
      </c>
      <c r="W2" s="30" t="s">
        <v>395</v>
      </c>
      <c r="X2" s="30" t="s">
        <v>394</v>
      </c>
      <c r="Y2" s="30" t="s">
        <v>365</v>
      </c>
      <c r="Z2" s="30" t="s">
        <v>316</v>
      </c>
      <c r="AA2" s="30" t="s">
        <v>397</v>
      </c>
      <c r="AB2" s="30" t="s">
        <v>396</v>
      </c>
      <c r="AC2" s="30" t="s">
        <v>395</v>
      </c>
      <c r="AD2" s="30" t="s">
        <v>394</v>
      </c>
      <c r="AE2" s="30" t="s">
        <v>365</v>
      </c>
      <c r="AF2" s="30" t="s">
        <v>316</v>
      </c>
      <c r="AG2" s="30" t="s">
        <v>397</v>
      </c>
      <c r="AH2" s="30" t="s">
        <v>396</v>
      </c>
      <c r="AI2" s="30" t="s">
        <v>395</v>
      </c>
      <c r="AJ2" s="30" t="s">
        <v>394</v>
      </c>
      <c r="AK2" s="30" t="s">
        <v>365</v>
      </c>
      <c r="AL2" s="30" t="s">
        <v>316</v>
      </c>
      <c r="AM2" s="30" t="s">
        <v>397</v>
      </c>
      <c r="AN2" s="30" t="s">
        <v>396</v>
      </c>
      <c r="AO2" s="30" t="s">
        <v>395</v>
      </c>
      <c r="AP2" s="30" t="s">
        <v>394</v>
      </c>
      <c r="AQ2" s="30" t="s">
        <v>365</v>
      </c>
      <c r="AR2" s="30" t="s">
        <v>316</v>
      </c>
      <c r="AS2" s="30" t="s">
        <v>397</v>
      </c>
      <c r="AT2" s="30" t="s">
        <v>396</v>
      </c>
      <c r="AU2" s="30" t="s">
        <v>395</v>
      </c>
      <c r="AV2" s="30" t="s">
        <v>394</v>
      </c>
      <c r="AW2" s="30" t="s">
        <v>365</v>
      </c>
    </row>
    <row r="3" spans="1:49" ht="20.100000000000001" customHeight="1" x14ac:dyDescent="0.25">
      <c r="A3" s="30" t="s">
        <v>364</v>
      </c>
      <c r="B3" s="31">
        <v>100</v>
      </c>
      <c r="C3" s="31">
        <v>15.9</v>
      </c>
      <c r="D3" s="31">
        <v>40.700000000000003</v>
      </c>
      <c r="E3" s="31">
        <v>33.4</v>
      </c>
      <c r="F3" s="31">
        <v>7.7</v>
      </c>
      <c r="G3" s="31">
        <v>2.4</v>
      </c>
      <c r="H3" s="31">
        <v>100</v>
      </c>
      <c r="I3" s="31">
        <v>13.3</v>
      </c>
      <c r="J3" s="31">
        <v>35.4</v>
      </c>
      <c r="K3" s="31">
        <v>37.799999999999997</v>
      </c>
      <c r="L3" s="31">
        <v>10.9</v>
      </c>
      <c r="M3" s="31">
        <v>2.7</v>
      </c>
      <c r="N3" s="31">
        <v>100</v>
      </c>
      <c r="O3" s="31">
        <v>11.3</v>
      </c>
      <c r="P3" s="31">
        <v>33.1</v>
      </c>
      <c r="Q3" s="31">
        <v>39.9</v>
      </c>
      <c r="R3" s="31">
        <v>12</v>
      </c>
      <c r="S3" s="31">
        <v>3.7</v>
      </c>
      <c r="T3" s="31">
        <v>100</v>
      </c>
      <c r="U3" s="31">
        <v>9.5</v>
      </c>
      <c r="V3" s="31">
        <v>30</v>
      </c>
      <c r="W3" s="31">
        <v>43.1</v>
      </c>
      <c r="X3" s="31">
        <v>14</v>
      </c>
      <c r="Y3" s="31">
        <v>3.4</v>
      </c>
      <c r="Z3" s="31">
        <v>100</v>
      </c>
      <c r="AA3" s="31">
        <v>7.7</v>
      </c>
      <c r="AB3" s="31">
        <v>25.5</v>
      </c>
      <c r="AC3" s="31">
        <v>46.3</v>
      </c>
      <c r="AD3" s="31">
        <v>16.7</v>
      </c>
      <c r="AE3" s="31">
        <v>3.8</v>
      </c>
      <c r="AF3" s="31">
        <v>100</v>
      </c>
      <c r="AG3" s="31">
        <v>7.4</v>
      </c>
      <c r="AH3" s="31">
        <v>22.9</v>
      </c>
      <c r="AI3" s="31">
        <v>48.4</v>
      </c>
      <c r="AJ3" s="31">
        <v>16.8</v>
      </c>
      <c r="AK3" s="31">
        <v>4.5999999999999996</v>
      </c>
      <c r="AL3" s="31">
        <v>100</v>
      </c>
      <c r="AM3" s="31">
        <v>6.2</v>
      </c>
      <c r="AN3" s="31">
        <v>20.9</v>
      </c>
      <c r="AO3" s="31">
        <v>49.2</v>
      </c>
      <c r="AP3" s="31">
        <v>18.7</v>
      </c>
      <c r="AQ3" s="31">
        <v>5</v>
      </c>
      <c r="AR3" s="31">
        <v>100</v>
      </c>
      <c r="AS3" s="31">
        <v>6.1</v>
      </c>
      <c r="AT3" s="31">
        <v>20.5</v>
      </c>
      <c r="AU3" s="31">
        <v>48.2</v>
      </c>
      <c r="AV3" s="31">
        <v>20.5</v>
      </c>
      <c r="AW3" s="31">
        <v>4.5999999999999996</v>
      </c>
    </row>
    <row r="4" spans="1:49" ht="20.100000000000001" customHeight="1" x14ac:dyDescent="0.25">
      <c r="A4" s="30" t="s">
        <v>363</v>
      </c>
      <c r="B4" s="32" t="s">
        <v>362</v>
      </c>
      <c r="C4" s="32" t="s">
        <v>362</v>
      </c>
      <c r="D4" s="32" t="s">
        <v>362</v>
      </c>
      <c r="E4" s="32" t="s">
        <v>362</v>
      </c>
      <c r="F4" s="32" t="s">
        <v>362</v>
      </c>
      <c r="G4" s="32" t="s">
        <v>362</v>
      </c>
      <c r="H4" s="31">
        <v>100</v>
      </c>
      <c r="I4" s="31">
        <v>8.6</v>
      </c>
      <c r="J4" s="31">
        <v>31.7</v>
      </c>
      <c r="K4" s="31">
        <v>40.9</v>
      </c>
      <c r="L4" s="31">
        <v>11.9</v>
      </c>
      <c r="M4" s="31">
        <v>6.8</v>
      </c>
      <c r="N4" s="31">
        <v>100</v>
      </c>
      <c r="O4" s="31">
        <v>6.7</v>
      </c>
      <c r="P4" s="31">
        <v>28.3</v>
      </c>
      <c r="Q4" s="31">
        <v>43</v>
      </c>
      <c r="R4" s="31">
        <v>12.5</v>
      </c>
      <c r="S4" s="31">
        <v>9.6</v>
      </c>
      <c r="T4" s="31">
        <v>100</v>
      </c>
      <c r="U4" s="31">
        <v>5.9</v>
      </c>
      <c r="V4" s="31">
        <v>22.2</v>
      </c>
      <c r="W4" s="31">
        <v>46.8</v>
      </c>
      <c r="X4" s="31">
        <v>14.8</v>
      </c>
      <c r="Y4" s="31">
        <v>10.3</v>
      </c>
      <c r="Z4" s="31">
        <v>100</v>
      </c>
      <c r="AA4" s="31">
        <v>3.6</v>
      </c>
      <c r="AB4" s="31">
        <v>14.9</v>
      </c>
      <c r="AC4" s="31">
        <v>50.3</v>
      </c>
      <c r="AD4" s="31">
        <v>19.2</v>
      </c>
      <c r="AE4" s="31">
        <v>12</v>
      </c>
      <c r="AF4" s="31">
        <v>100</v>
      </c>
      <c r="AG4" s="31">
        <v>2.8</v>
      </c>
      <c r="AH4" s="31">
        <v>13</v>
      </c>
      <c r="AI4" s="31">
        <v>50.6</v>
      </c>
      <c r="AJ4" s="31">
        <v>20.5</v>
      </c>
      <c r="AK4" s="31">
        <v>13.1</v>
      </c>
      <c r="AL4" s="31">
        <v>100</v>
      </c>
      <c r="AM4" s="31">
        <v>3</v>
      </c>
      <c r="AN4" s="31">
        <v>11.7</v>
      </c>
      <c r="AO4" s="31">
        <v>51.2</v>
      </c>
      <c r="AP4" s="31">
        <v>20.7</v>
      </c>
      <c r="AQ4" s="31">
        <v>13.4</v>
      </c>
      <c r="AR4" s="31">
        <v>100</v>
      </c>
      <c r="AS4" s="31">
        <v>3.1</v>
      </c>
      <c r="AT4" s="31">
        <v>11.9</v>
      </c>
      <c r="AU4" s="31">
        <v>51.9</v>
      </c>
      <c r="AV4" s="31">
        <v>21.8</v>
      </c>
      <c r="AW4" s="31">
        <v>11.3</v>
      </c>
    </row>
    <row r="5" spans="1:49" ht="20.100000000000001" customHeight="1" x14ac:dyDescent="0.25">
      <c r="A5" s="30" t="s">
        <v>360</v>
      </c>
      <c r="B5" s="31">
        <v>100</v>
      </c>
      <c r="C5" s="31">
        <v>8.3000000000000007</v>
      </c>
      <c r="D5" s="31">
        <v>33.799999999999997</v>
      </c>
      <c r="E5" s="31">
        <v>44.9</v>
      </c>
      <c r="F5" s="31">
        <v>10.199999999999999</v>
      </c>
      <c r="G5" s="31">
        <v>2.8</v>
      </c>
      <c r="H5" s="31">
        <v>100</v>
      </c>
      <c r="I5" s="31">
        <v>7.7</v>
      </c>
      <c r="J5" s="31">
        <v>29.8</v>
      </c>
      <c r="K5" s="31">
        <v>45.4</v>
      </c>
      <c r="L5" s="31">
        <v>13.9</v>
      </c>
      <c r="M5" s="31">
        <v>3.2</v>
      </c>
      <c r="N5" s="31">
        <v>100</v>
      </c>
      <c r="O5" s="31">
        <v>6.5</v>
      </c>
      <c r="P5" s="31">
        <v>25.5</v>
      </c>
      <c r="Q5" s="31">
        <v>47.2</v>
      </c>
      <c r="R5" s="31">
        <v>16</v>
      </c>
      <c r="S5" s="31">
        <v>4.9000000000000004</v>
      </c>
      <c r="T5" s="31">
        <v>100</v>
      </c>
      <c r="U5" s="31">
        <v>5.0999999999999996</v>
      </c>
      <c r="V5" s="31">
        <v>22.2</v>
      </c>
      <c r="W5" s="31">
        <v>49.4</v>
      </c>
      <c r="X5" s="31">
        <v>18.7</v>
      </c>
      <c r="Y5" s="31">
        <v>4.5999999999999996</v>
      </c>
      <c r="Z5" s="31">
        <v>100</v>
      </c>
      <c r="AA5" s="31">
        <v>3.8</v>
      </c>
      <c r="AB5" s="31">
        <v>15</v>
      </c>
      <c r="AC5" s="31">
        <v>51.4</v>
      </c>
      <c r="AD5" s="31">
        <v>24.5</v>
      </c>
      <c r="AE5" s="31">
        <v>5.3</v>
      </c>
      <c r="AF5" s="31">
        <v>100</v>
      </c>
      <c r="AG5" s="31">
        <v>3.1</v>
      </c>
      <c r="AH5" s="31">
        <v>10.7</v>
      </c>
      <c r="AI5" s="31">
        <v>55.9</v>
      </c>
      <c r="AJ5" s="31">
        <v>24.2</v>
      </c>
      <c r="AK5" s="31">
        <v>6.1</v>
      </c>
      <c r="AL5" s="31">
        <v>100</v>
      </c>
      <c r="AM5" s="31">
        <v>2.8</v>
      </c>
      <c r="AN5" s="31">
        <v>10.7</v>
      </c>
      <c r="AO5" s="31">
        <v>54.3</v>
      </c>
      <c r="AP5" s="31">
        <v>25.3</v>
      </c>
      <c r="AQ5" s="31">
        <v>6.9</v>
      </c>
      <c r="AR5" s="31">
        <v>100</v>
      </c>
      <c r="AS5" s="31">
        <v>1.8</v>
      </c>
      <c r="AT5" s="31">
        <v>11.2</v>
      </c>
      <c r="AU5" s="31">
        <v>53</v>
      </c>
      <c r="AV5" s="31">
        <v>27.5</v>
      </c>
      <c r="AW5" s="31">
        <v>6.4</v>
      </c>
    </row>
    <row r="6" spans="1:49" ht="20.100000000000001" customHeight="1" x14ac:dyDescent="0.25">
      <c r="A6" s="30" t="s">
        <v>359</v>
      </c>
      <c r="B6" s="31">
        <v>100</v>
      </c>
      <c r="C6" s="31">
        <v>9</v>
      </c>
      <c r="D6" s="31">
        <v>37.299999999999997</v>
      </c>
      <c r="E6" s="31">
        <v>42.8</v>
      </c>
      <c r="F6" s="31">
        <v>8.8000000000000007</v>
      </c>
      <c r="G6" s="31">
        <v>2.1</v>
      </c>
      <c r="H6" s="31">
        <v>100</v>
      </c>
      <c r="I6" s="31">
        <v>7.6</v>
      </c>
      <c r="J6" s="31">
        <v>32.4</v>
      </c>
      <c r="K6" s="31">
        <v>45.7</v>
      </c>
      <c r="L6" s="31">
        <v>12.2</v>
      </c>
      <c r="M6" s="31">
        <v>2.1</v>
      </c>
      <c r="N6" s="31">
        <v>100</v>
      </c>
      <c r="O6" s="31">
        <v>5.7</v>
      </c>
      <c r="P6" s="31">
        <v>28.9</v>
      </c>
      <c r="Q6" s="31">
        <v>49.1</v>
      </c>
      <c r="R6" s="31">
        <v>13</v>
      </c>
      <c r="S6" s="31">
        <v>3.3</v>
      </c>
      <c r="T6" s="31">
        <v>100</v>
      </c>
      <c r="U6" s="31">
        <v>4.9000000000000004</v>
      </c>
      <c r="V6" s="31">
        <v>26.7</v>
      </c>
      <c r="W6" s="31">
        <v>50.2</v>
      </c>
      <c r="X6" s="31">
        <v>15</v>
      </c>
      <c r="Y6" s="31">
        <v>3.1</v>
      </c>
      <c r="Z6" s="31">
        <v>100</v>
      </c>
      <c r="AA6" s="31">
        <v>4.5999999999999996</v>
      </c>
      <c r="AB6" s="31">
        <v>20</v>
      </c>
      <c r="AC6" s="31">
        <v>54.2</v>
      </c>
      <c r="AD6" s="31">
        <v>18</v>
      </c>
      <c r="AE6" s="31">
        <v>3.2</v>
      </c>
      <c r="AF6" s="31">
        <v>100</v>
      </c>
      <c r="AG6" s="31">
        <v>4.3</v>
      </c>
      <c r="AH6" s="31">
        <v>18.100000000000001</v>
      </c>
      <c r="AI6" s="31">
        <v>55.4</v>
      </c>
      <c r="AJ6" s="31">
        <v>18.5</v>
      </c>
      <c r="AK6" s="31">
        <v>3.7</v>
      </c>
      <c r="AL6" s="31">
        <v>100</v>
      </c>
      <c r="AM6" s="31">
        <v>3.7</v>
      </c>
      <c r="AN6" s="31">
        <v>15.4</v>
      </c>
      <c r="AO6" s="31">
        <v>56</v>
      </c>
      <c r="AP6" s="31">
        <v>20.6</v>
      </c>
      <c r="AQ6" s="31">
        <v>4.3</v>
      </c>
      <c r="AR6" s="31">
        <v>100</v>
      </c>
      <c r="AS6" s="31">
        <v>3.2</v>
      </c>
      <c r="AT6" s="31">
        <v>15</v>
      </c>
      <c r="AU6" s="31">
        <v>53.8</v>
      </c>
      <c r="AV6" s="31">
        <v>23.3</v>
      </c>
      <c r="AW6" s="31">
        <v>4.7</v>
      </c>
    </row>
  </sheetData>
  <mergeCells count="9">
    <mergeCell ref="A1:A2"/>
    <mergeCell ref="B1:G1"/>
    <mergeCell ref="H1:M1"/>
    <mergeCell ref="AR1:AW1"/>
    <mergeCell ref="N1:S1"/>
    <mergeCell ref="T1:Y1"/>
    <mergeCell ref="Z1:AE1"/>
    <mergeCell ref="AF1:AK1"/>
    <mergeCell ref="AL1:AQ1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D11" sqref="D11"/>
    </sheetView>
  </sheetViews>
  <sheetFormatPr defaultColWidth="9.140625" defaultRowHeight="13.5" x14ac:dyDescent="0.25"/>
  <cols>
    <col min="1" max="1" width="18.7109375" style="39" customWidth="1"/>
    <col min="2" max="16384" width="9.140625" style="39"/>
  </cols>
  <sheetData>
    <row r="1" spans="1:16" x14ac:dyDescent="0.25">
      <c r="A1" s="39" t="s">
        <v>672</v>
      </c>
      <c r="B1" s="40">
        <v>2010</v>
      </c>
      <c r="C1" s="40">
        <v>2011</v>
      </c>
      <c r="D1" s="40">
        <v>2012</v>
      </c>
      <c r="E1" s="40">
        <v>2013</v>
      </c>
      <c r="F1" s="40">
        <v>2014</v>
      </c>
      <c r="G1" s="40">
        <v>2015</v>
      </c>
      <c r="H1" s="40">
        <v>2016</v>
      </c>
      <c r="I1" s="40">
        <v>2017</v>
      </c>
      <c r="J1" s="40">
        <v>2018</v>
      </c>
      <c r="K1" s="40">
        <v>2019</v>
      </c>
      <c r="L1" s="40">
        <v>2020</v>
      </c>
      <c r="M1" s="40">
        <v>2021</v>
      </c>
      <c r="N1" s="40">
        <v>2022</v>
      </c>
      <c r="O1" s="40"/>
      <c r="P1" s="40"/>
    </row>
    <row r="2" spans="1:16" x14ac:dyDescent="0.25">
      <c r="A2" s="39" t="s">
        <v>671</v>
      </c>
      <c r="B2" s="41">
        <v>55</v>
      </c>
      <c r="C2" s="42">
        <v>58.6</v>
      </c>
      <c r="D2" s="42">
        <v>59.5</v>
      </c>
      <c r="E2" s="42">
        <v>59.3</v>
      </c>
      <c r="F2" s="42">
        <v>67</v>
      </c>
      <c r="G2" s="42">
        <v>67.5</v>
      </c>
      <c r="H2" s="42">
        <v>67.7</v>
      </c>
      <c r="I2" s="42">
        <v>66.2</v>
      </c>
      <c r="J2" s="42">
        <v>67.7</v>
      </c>
      <c r="K2" s="42">
        <v>67.099999999999994</v>
      </c>
      <c r="L2" s="42">
        <v>65.099999999999994</v>
      </c>
      <c r="M2" s="42">
        <v>67.7</v>
      </c>
      <c r="N2" s="42">
        <v>69.599999999999994</v>
      </c>
      <c r="O2" s="42"/>
      <c r="P2" s="42"/>
    </row>
    <row r="3" spans="1:16" x14ac:dyDescent="0.25">
      <c r="A3" s="39" t="s">
        <v>670</v>
      </c>
      <c r="B3" s="42">
        <v>51.9</v>
      </c>
      <c r="C3" s="42">
        <v>54.5</v>
      </c>
      <c r="D3" s="42">
        <v>56.2</v>
      </c>
      <c r="E3" s="42">
        <v>55.6</v>
      </c>
      <c r="F3" s="42">
        <v>64.5</v>
      </c>
      <c r="G3" s="42">
        <v>64.400000000000006</v>
      </c>
      <c r="H3" s="42">
        <v>64.3</v>
      </c>
      <c r="I3" s="42">
        <v>62.6</v>
      </c>
      <c r="J3" s="42">
        <v>64.2</v>
      </c>
      <c r="K3" s="42">
        <v>63.3</v>
      </c>
      <c r="L3" s="42">
        <v>61</v>
      </c>
      <c r="M3" s="42">
        <v>64.099999999999994</v>
      </c>
      <c r="N3" s="42">
        <v>66.3</v>
      </c>
      <c r="O3" s="42"/>
      <c r="P3" s="42"/>
    </row>
    <row r="4" spans="1:16" x14ac:dyDescent="0.25">
      <c r="A4" s="39" t="s">
        <v>669</v>
      </c>
      <c r="B4" s="42">
        <v>55.6</v>
      </c>
      <c r="C4" s="42">
        <v>60.7</v>
      </c>
      <c r="D4" s="42">
        <v>60.8</v>
      </c>
      <c r="E4" s="42">
        <v>61.2</v>
      </c>
      <c r="F4" s="42">
        <v>67.8</v>
      </c>
      <c r="G4" s="42">
        <v>69.5</v>
      </c>
      <c r="H4" s="42">
        <v>70.599999999999994</v>
      </c>
      <c r="I4" s="42">
        <v>69.8</v>
      </c>
      <c r="J4" s="42">
        <v>71</v>
      </c>
      <c r="K4" s="42">
        <v>70.900000000000006</v>
      </c>
      <c r="L4" s="42">
        <v>68.7</v>
      </c>
      <c r="M4" s="42">
        <v>71</v>
      </c>
      <c r="N4" s="42">
        <v>72.900000000000006</v>
      </c>
      <c r="O4" s="42"/>
      <c r="P4" s="42"/>
    </row>
    <row r="5" spans="1:16" x14ac:dyDescent="0.25">
      <c r="A5" s="39" t="s">
        <v>668</v>
      </c>
      <c r="B5" s="42">
        <v>70.7</v>
      </c>
      <c r="C5" s="42">
        <v>72.099999999999994</v>
      </c>
      <c r="D5" s="42">
        <v>69.7</v>
      </c>
      <c r="E5" s="42">
        <v>68.900000000000006</v>
      </c>
      <c r="F5" s="42">
        <v>77.5</v>
      </c>
      <c r="G5" s="42">
        <v>77.8</v>
      </c>
      <c r="H5" s="42">
        <v>78.3</v>
      </c>
      <c r="I5" s="42">
        <v>77.7</v>
      </c>
      <c r="J5" s="42">
        <v>78.900000000000006</v>
      </c>
      <c r="K5" s="42">
        <v>79.900000000000006</v>
      </c>
      <c r="L5" s="42">
        <v>80.2</v>
      </c>
      <c r="M5" s="42">
        <v>82.6</v>
      </c>
      <c r="N5" s="42">
        <v>83.1</v>
      </c>
      <c r="O5" s="42"/>
      <c r="P5" s="42"/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11" sqref="D11"/>
    </sheetView>
  </sheetViews>
  <sheetFormatPr defaultColWidth="9.140625" defaultRowHeight="13.5" x14ac:dyDescent="0.2"/>
  <cols>
    <col min="1" max="1" width="18.7109375" style="27" customWidth="1"/>
    <col min="2" max="16384" width="9.140625" style="27"/>
  </cols>
  <sheetData>
    <row r="1" spans="1:8" x14ac:dyDescent="0.25">
      <c r="A1" s="58" t="s">
        <v>847</v>
      </c>
    </row>
    <row r="2" spans="1:8" x14ac:dyDescent="0.2">
      <c r="A2" s="80" t="s">
        <v>667</v>
      </c>
      <c r="B2" s="81">
        <v>2016</v>
      </c>
      <c r="C2" s="81">
        <v>2017</v>
      </c>
      <c r="D2" s="81">
        <v>2018</v>
      </c>
      <c r="E2" s="81">
        <v>2019</v>
      </c>
      <c r="F2" s="81">
        <v>2020</v>
      </c>
      <c r="G2" s="81">
        <v>2021</v>
      </c>
      <c r="H2" s="81">
        <v>2022</v>
      </c>
    </row>
    <row r="3" spans="1:8" x14ac:dyDescent="0.2">
      <c r="A3" s="80" t="s">
        <v>676</v>
      </c>
      <c r="B3" s="82">
        <v>6.3</v>
      </c>
      <c r="C3" s="82">
        <v>6.2</v>
      </c>
      <c r="D3" s="82">
        <v>6.2</v>
      </c>
      <c r="E3" s="82">
        <v>6.5</v>
      </c>
      <c r="F3" s="82">
        <v>6.6</v>
      </c>
      <c r="G3" s="82">
        <v>6.8</v>
      </c>
      <c r="H3" s="82">
        <v>6.6</v>
      </c>
    </row>
    <row r="4" spans="1:8" x14ac:dyDescent="0.2">
      <c r="A4" s="80" t="s">
        <v>675</v>
      </c>
      <c r="B4" s="82">
        <v>7.3</v>
      </c>
      <c r="C4" s="82">
        <v>6.8</v>
      </c>
      <c r="D4" s="82">
        <v>6.7</v>
      </c>
      <c r="E4" s="82">
        <v>6.8</v>
      </c>
      <c r="F4" s="82">
        <v>6.7</v>
      </c>
      <c r="G4" s="82">
        <v>7</v>
      </c>
      <c r="H4" s="82">
        <v>6.7</v>
      </c>
    </row>
    <row r="5" spans="1:8" x14ac:dyDescent="0.2">
      <c r="A5" s="80" t="s">
        <v>674</v>
      </c>
      <c r="B5" s="82">
        <v>5</v>
      </c>
      <c r="C5" s="82">
        <v>5.3</v>
      </c>
      <c r="D5" s="82">
        <v>5.8</v>
      </c>
      <c r="E5" s="82">
        <v>6.5</v>
      </c>
      <c r="F5" s="82">
        <v>6.8</v>
      </c>
      <c r="G5" s="82">
        <v>7</v>
      </c>
      <c r="H5" s="82">
        <v>7</v>
      </c>
    </row>
    <row r="6" spans="1:8" x14ac:dyDescent="0.2">
      <c r="A6" s="80" t="s">
        <v>673</v>
      </c>
      <c r="B6" s="82">
        <v>6.4</v>
      </c>
      <c r="C6" s="82">
        <v>6.2</v>
      </c>
      <c r="D6" s="82">
        <v>5.8</v>
      </c>
      <c r="E6" s="82">
        <v>6.2</v>
      </c>
      <c r="F6" s="82">
        <v>6.4</v>
      </c>
      <c r="G6" s="82">
        <v>6.4</v>
      </c>
      <c r="H6" s="82">
        <v>6.1</v>
      </c>
    </row>
    <row r="7" spans="1:8" x14ac:dyDescent="0.25">
      <c r="A7" s="58" t="s">
        <v>796</v>
      </c>
    </row>
    <row r="8" spans="1:8" x14ac:dyDescent="0.25">
      <c r="A8" s="39"/>
    </row>
    <row r="9" spans="1:8" x14ac:dyDescent="0.25">
      <c r="A9" s="58" t="s">
        <v>788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:A3"/>
    </sheetView>
  </sheetViews>
  <sheetFormatPr defaultColWidth="9.140625" defaultRowHeight="13.5" x14ac:dyDescent="0.25"/>
  <cols>
    <col min="1" max="1" width="14.7109375" style="39" customWidth="1"/>
    <col min="2" max="16384" width="9.140625" style="39"/>
  </cols>
  <sheetData>
    <row r="1" spans="1:6" x14ac:dyDescent="0.25">
      <c r="A1" s="58" t="s">
        <v>848</v>
      </c>
    </row>
    <row r="2" spans="1:6" x14ac:dyDescent="0.25">
      <c r="A2" s="77" t="s">
        <v>679</v>
      </c>
      <c r="B2" s="77">
        <v>2020</v>
      </c>
      <c r="C2" s="77">
        <v>2021</v>
      </c>
      <c r="D2" s="77">
        <v>2022</v>
      </c>
      <c r="E2" s="77">
        <v>2023</v>
      </c>
      <c r="F2" s="77">
        <v>2024</v>
      </c>
    </row>
    <row r="3" spans="1:6" x14ac:dyDescent="0.25">
      <c r="A3" s="59" t="s">
        <v>680</v>
      </c>
      <c r="B3" s="78">
        <v>50.7</v>
      </c>
      <c r="C3" s="79">
        <v>55.4</v>
      </c>
      <c r="D3" s="79">
        <v>57.8</v>
      </c>
      <c r="E3" s="79">
        <v>55.7</v>
      </c>
      <c r="F3" s="79">
        <v>55.3</v>
      </c>
    </row>
    <row r="4" spans="1:6" x14ac:dyDescent="0.25">
      <c r="A4" s="59" t="s">
        <v>681</v>
      </c>
      <c r="B4" s="78">
        <v>49.2</v>
      </c>
      <c r="C4" s="79">
        <v>53.4</v>
      </c>
      <c r="D4" s="79">
        <v>55.5</v>
      </c>
      <c r="E4" s="79">
        <v>53.3</v>
      </c>
      <c r="F4" s="79">
        <v>52.3</v>
      </c>
    </row>
    <row r="5" spans="1:6" x14ac:dyDescent="0.25">
      <c r="A5" s="59" t="s">
        <v>682</v>
      </c>
      <c r="B5" s="78">
        <v>71.2</v>
      </c>
      <c r="C5" s="79">
        <v>75</v>
      </c>
      <c r="D5" s="79">
        <v>77.5</v>
      </c>
      <c r="E5" s="79">
        <v>73.7</v>
      </c>
      <c r="F5" s="79">
        <v>72.599999999999994</v>
      </c>
    </row>
    <row r="6" spans="1:6" x14ac:dyDescent="0.25">
      <c r="A6" s="59" t="s">
        <v>683</v>
      </c>
      <c r="B6" s="78">
        <v>31.6</v>
      </c>
      <c r="C6" s="79">
        <v>35.9</v>
      </c>
      <c r="D6" s="79">
        <v>40.799999999999997</v>
      </c>
      <c r="E6" s="79">
        <v>36.799999999999997</v>
      </c>
      <c r="F6" s="79">
        <v>43.9</v>
      </c>
    </row>
    <row r="7" spans="1:6" x14ac:dyDescent="0.25">
      <c r="A7" s="58" t="s">
        <v>796</v>
      </c>
    </row>
    <row r="9" spans="1:6" x14ac:dyDescent="0.25">
      <c r="A9" s="58" t="s">
        <v>788</v>
      </c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"/>
  <sheetViews>
    <sheetView workbookViewId="0">
      <selection activeCell="A2" sqref="A2:A3"/>
    </sheetView>
  </sheetViews>
  <sheetFormatPr defaultColWidth="9.140625" defaultRowHeight="13.5" x14ac:dyDescent="0.25"/>
  <cols>
    <col min="1" max="1" width="13.85546875" style="39" bestFit="1" customWidth="1"/>
    <col min="2" max="16384" width="9.140625" style="39"/>
  </cols>
  <sheetData>
    <row r="1" spans="1:6" x14ac:dyDescent="0.25">
      <c r="A1" s="22" t="s">
        <v>766</v>
      </c>
      <c r="B1" s="22">
        <v>2020</v>
      </c>
      <c r="C1" s="22">
        <v>2021</v>
      </c>
      <c r="D1" s="22">
        <v>2022</v>
      </c>
      <c r="E1" s="22">
        <v>2023</v>
      </c>
      <c r="F1" s="22">
        <v>2024</v>
      </c>
    </row>
    <row r="2" spans="1:6" x14ac:dyDescent="0.25">
      <c r="A2" s="22" t="s">
        <v>767</v>
      </c>
      <c r="B2" s="22">
        <v>31.6</v>
      </c>
      <c r="C2" s="22">
        <v>35.9</v>
      </c>
      <c r="D2" s="22">
        <v>40.799999999999997</v>
      </c>
      <c r="E2" s="22">
        <v>36.799999999999997</v>
      </c>
      <c r="F2" s="22">
        <v>43.9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23"/>
  <sheetViews>
    <sheetView zoomScaleNormal="100" workbookViewId="0">
      <selection activeCell="A23" sqref="A23"/>
    </sheetView>
  </sheetViews>
  <sheetFormatPr defaultColWidth="9.140625" defaultRowHeight="13.5" x14ac:dyDescent="0.25"/>
  <cols>
    <col min="1" max="1" width="9.140625" style="39"/>
    <col min="2" max="2" width="10" style="39" bestFit="1" customWidth="1"/>
    <col min="3" max="31" width="9.5703125" style="39" bestFit="1" customWidth="1"/>
    <col min="32" max="16384" width="9.140625" style="39"/>
  </cols>
  <sheetData>
    <row r="1" spans="1:31" x14ac:dyDescent="0.25">
      <c r="A1" s="58" t="s">
        <v>781</v>
      </c>
    </row>
    <row r="2" spans="1:31" x14ac:dyDescent="0.25">
      <c r="A2" s="134"/>
      <c r="B2" s="133" t="s">
        <v>246</v>
      </c>
      <c r="C2" s="133" t="s">
        <v>246</v>
      </c>
      <c r="D2" s="133" t="s">
        <v>247</v>
      </c>
      <c r="E2" s="133" t="s">
        <v>247</v>
      </c>
      <c r="F2" s="133" t="s">
        <v>248</v>
      </c>
      <c r="G2" s="133" t="s">
        <v>248</v>
      </c>
      <c r="H2" s="133" t="s">
        <v>249</v>
      </c>
      <c r="I2" s="133" t="s">
        <v>249</v>
      </c>
      <c r="J2" s="133" t="s">
        <v>250</v>
      </c>
      <c r="K2" s="133" t="s">
        <v>250</v>
      </c>
      <c r="L2" s="133" t="s">
        <v>251</v>
      </c>
      <c r="M2" s="133" t="s">
        <v>251</v>
      </c>
      <c r="N2" s="133" t="s">
        <v>252</v>
      </c>
      <c r="O2" s="133" t="s">
        <v>252</v>
      </c>
      <c r="P2" s="133" t="s">
        <v>253</v>
      </c>
      <c r="Q2" s="133" t="s">
        <v>253</v>
      </c>
      <c r="R2" s="133" t="s">
        <v>254</v>
      </c>
      <c r="S2" s="133" t="s">
        <v>254</v>
      </c>
      <c r="T2" s="133" t="s">
        <v>255</v>
      </c>
      <c r="U2" s="133" t="s">
        <v>255</v>
      </c>
      <c r="V2" s="133" t="s">
        <v>256</v>
      </c>
      <c r="W2" s="133" t="s">
        <v>256</v>
      </c>
      <c r="X2" s="133" t="s">
        <v>257</v>
      </c>
      <c r="Y2" s="133" t="s">
        <v>257</v>
      </c>
      <c r="Z2" s="133" t="s">
        <v>258</v>
      </c>
      <c r="AA2" s="133" t="s">
        <v>258</v>
      </c>
      <c r="AB2" s="133" t="s">
        <v>259</v>
      </c>
      <c r="AC2" s="133" t="s">
        <v>259</v>
      </c>
      <c r="AD2" s="133" t="s">
        <v>260</v>
      </c>
      <c r="AE2" s="133" t="s">
        <v>260</v>
      </c>
    </row>
    <row r="3" spans="1:31" x14ac:dyDescent="0.25">
      <c r="A3" s="135"/>
      <c r="B3" s="59" t="s">
        <v>277</v>
      </c>
      <c r="C3" s="59" t="s">
        <v>278</v>
      </c>
      <c r="D3" s="59" t="s">
        <v>277</v>
      </c>
      <c r="E3" s="59" t="s">
        <v>278</v>
      </c>
      <c r="F3" s="59" t="s">
        <v>277</v>
      </c>
      <c r="G3" s="59" t="s">
        <v>278</v>
      </c>
      <c r="H3" s="59" t="s">
        <v>277</v>
      </c>
      <c r="I3" s="59" t="s">
        <v>278</v>
      </c>
      <c r="J3" s="59" t="s">
        <v>277</v>
      </c>
      <c r="K3" s="59" t="s">
        <v>278</v>
      </c>
      <c r="L3" s="59" t="s">
        <v>277</v>
      </c>
      <c r="M3" s="59" t="s">
        <v>278</v>
      </c>
      <c r="N3" s="59" t="s">
        <v>277</v>
      </c>
      <c r="O3" s="59" t="s">
        <v>278</v>
      </c>
      <c r="P3" s="59" t="s">
        <v>277</v>
      </c>
      <c r="Q3" s="59" t="s">
        <v>278</v>
      </c>
      <c r="R3" s="59" t="s">
        <v>277</v>
      </c>
      <c r="S3" s="59" t="s">
        <v>278</v>
      </c>
      <c r="T3" s="59" t="s">
        <v>277</v>
      </c>
      <c r="U3" s="59" t="s">
        <v>278</v>
      </c>
      <c r="V3" s="59" t="s">
        <v>277</v>
      </c>
      <c r="W3" s="59" t="s">
        <v>278</v>
      </c>
      <c r="X3" s="59" t="s">
        <v>277</v>
      </c>
      <c r="Y3" s="59" t="s">
        <v>278</v>
      </c>
      <c r="Z3" s="59" t="s">
        <v>277</v>
      </c>
      <c r="AA3" s="59" t="s">
        <v>278</v>
      </c>
      <c r="AB3" s="59" t="s">
        <v>277</v>
      </c>
      <c r="AC3" s="59" t="s">
        <v>278</v>
      </c>
      <c r="AD3" s="59" t="s">
        <v>277</v>
      </c>
      <c r="AE3" s="59" t="s">
        <v>278</v>
      </c>
    </row>
    <row r="4" spans="1:31" x14ac:dyDescent="0.25">
      <c r="A4" s="39" t="s">
        <v>261</v>
      </c>
      <c r="B4" s="46">
        <v>369933</v>
      </c>
      <c r="C4" s="46">
        <v>332414</v>
      </c>
      <c r="D4" s="46">
        <v>384125</v>
      </c>
      <c r="E4" s="46">
        <v>341023</v>
      </c>
      <c r="F4" s="46">
        <v>379133</v>
      </c>
      <c r="G4" s="46">
        <v>331003</v>
      </c>
      <c r="H4" s="46">
        <v>380823</v>
      </c>
      <c r="I4" s="46">
        <v>332880</v>
      </c>
      <c r="J4" s="46">
        <v>375055</v>
      </c>
      <c r="K4" s="46">
        <v>332881</v>
      </c>
      <c r="L4" s="46">
        <v>360617</v>
      </c>
      <c r="M4" s="46">
        <v>324852</v>
      </c>
      <c r="N4" s="46">
        <v>347999</v>
      </c>
      <c r="O4" s="46">
        <v>323320</v>
      </c>
      <c r="P4" s="46">
        <v>334131</v>
      </c>
      <c r="Q4" s="46">
        <v>305301</v>
      </c>
      <c r="R4" s="46">
        <v>322763</v>
      </c>
      <c r="S4" s="46">
        <v>296536</v>
      </c>
      <c r="T4" s="46">
        <v>333136</v>
      </c>
      <c r="U4" s="46">
        <v>305177</v>
      </c>
      <c r="V4" s="46">
        <v>290128</v>
      </c>
      <c r="W4" s="46">
        <v>268288</v>
      </c>
      <c r="X4" s="46">
        <v>257103</v>
      </c>
      <c r="Y4" s="46">
        <v>236353</v>
      </c>
      <c r="Z4" s="46">
        <v>254738</v>
      </c>
      <c r="AA4" s="46">
        <v>237018</v>
      </c>
      <c r="AB4" s="46">
        <v>244026</v>
      </c>
      <c r="AC4" s="46">
        <v>228095</v>
      </c>
      <c r="AD4" s="46">
        <v>224285</v>
      </c>
      <c r="AE4" s="46">
        <v>210225</v>
      </c>
    </row>
    <row r="5" spans="1:31" x14ac:dyDescent="0.25">
      <c r="A5" s="39" t="s">
        <v>262</v>
      </c>
      <c r="B5" s="46">
        <v>341813</v>
      </c>
      <c r="C5" s="46">
        <v>297560</v>
      </c>
      <c r="D5" s="46">
        <v>369714</v>
      </c>
      <c r="E5" s="46">
        <v>332348</v>
      </c>
      <c r="F5" s="46">
        <v>383766</v>
      </c>
      <c r="G5" s="46">
        <v>340825</v>
      </c>
      <c r="H5" s="46">
        <v>378898</v>
      </c>
      <c r="I5" s="46">
        <v>330975</v>
      </c>
      <c r="J5" s="46">
        <v>380608</v>
      </c>
      <c r="K5" s="46">
        <v>332843</v>
      </c>
      <c r="L5" s="46">
        <v>374941</v>
      </c>
      <c r="M5" s="46">
        <v>332927</v>
      </c>
      <c r="N5" s="46">
        <v>360382</v>
      </c>
      <c r="O5" s="46">
        <v>324864</v>
      </c>
      <c r="P5" s="46">
        <v>347695</v>
      </c>
      <c r="Q5" s="46">
        <v>323260</v>
      </c>
      <c r="R5" s="46">
        <v>333902</v>
      </c>
      <c r="S5" s="46">
        <v>305259</v>
      </c>
      <c r="T5" s="46">
        <v>322576</v>
      </c>
      <c r="U5" s="46">
        <v>296459</v>
      </c>
      <c r="V5" s="46">
        <v>332966</v>
      </c>
      <c r="W5" s="46">
        <v>305142</v>
      </c>
      <c r="X5" s="46">
        <v>289873</v>
      </c>
      <c r="Y5" s="46">
        <v>268075</v>
      </c>
      <c r="Z5" s="46">
        <v>256777</v>
      </c>
      <c r="AA5" s="46">
        <v>236142</v>
      </c>
      <c r="AB5" s="46">
        <v>254461</v>
      </c>
      <c r="AC5" s="46">
        <v>236954</v>
      </c>
      <c r="AD5" s="46">
        <v>243821</v>
      </c>
      <c r="AE5" s="46">
        <v>228023</v>
      </c>
    </row>
    <row r="6" spans="1:31" x14ac:dyDescent="0.25">
      <c r="A6" s="39" t="s">
        <v>263</v>
      </c>
      <c r="B6" s="46">
        <v>330452</v>
      </c>
      <c r="C6" s="46">
        <v>299672</v>
      </c>
      <c r="D6" s="46">
        <v>341657</v>
      </c>
      <c r="E6" s="46">
        <v>297551</v>
      </c>
      <c r="F6" s="46">
        <v>369385</v>
      </c>
      <c r="G6" s="46">
        <v>332219</v>
      </c>
      <c r="H6" s="46">
        <v>383597</v>
      </c>
      <c r="I6" s="46">
        <v>340818</v>
      </c>
      <c r="J6" s="46">
        <v>378727</v>
      </c>
      <c r="K6" s="46">
        <v>330956</v>
      </c>
      <c r="L6" s="46">
        <v>380520</v>
      </c>
      <c r="M6" s="46">
        <v>332977</v>
      </c>
      <c r="N6" s="46">
        <v>374833</v>
      </c>
      <c r="O6" s="46">
        <v>332967</v>
      </c>
      <c r="P6" s="46">
        <v>360143</v>
      </c>
      <c r="Q6" s="46">
        <v>324858</v>
      </c>
      <c r="R6" s="46">
        <v>347471</v>
      </c>
      <c r="S6" s="46">
        <v>323142</v>
      </c>
      <c r="T6" s="46">
        <v>333678</v>
      </c>
      <c r="U6" s="46">
        <v>305173</v>
      </c>
      <c r="V6" s="46">
        <v>322378</v>
      </c>
      <c r="W6" s="46">
        <v>296374</v>
      </c>
      <c r="X6" s="46">
        <v>332665</v>
      </c>
      <c r="Y6" s="46">
        <v>304890</v>
      </c>
      <c r="Z6" s="46">
        <v>289481</v>
      </c>
      <c r="AA6" s="46">
        <v>267771</v>
      </c>
      <c r="AB6" s="46">
        <v>256522</v>
      </c>
      <c r="AC6" s="46">
        <v>236025</v>
      </c>
      <c r="AD6" s="46">
        <v>254246</v>
      </c>
      <c r="AE6" s="46">
        <v>236869</v>
      </c>
    </row>
    <row r="7" spans="1:31" x14ac:dyDescent="0.25">
      <c r="A7" s="39" t="s">
        <v>264</v>
      </c>
      <c r="B7" s="46">
        <v>329108</v>
      </c>
      <c r="C7" s="46">
        <v>295214</v>
      </c>
      <c r="D7" s="46">
        <v>330243</v>
      </c>
      <c r="E7" s="46">
        <v>299815</v>
      </c>
      <c r="F7" s="46">
        <v>341243</v>
      </c>
      <c r="G7" s="46">
        <v>297581</v>
      </c>
      <c r="H7" s="46">
        <v>369158</v>
      </c>
      <c r="I7" s="46">
        <v>332415</v>
      </c>
      <c r="J7" s="46">
        <v>383419</v>
      </c>
      <c r="K7" s="46">
        <v>340984</v>
      </c>
      <c r="L7" s="46">
        <v>378622</v>
      </c>
      <c r="M7" s="46">
        <v>331112</v>
      </c>
      <c r="N7" s="46">
        <v>380414</v>
      </c>
      <c r="O7" s="46">
        <v>333085</v>
      </c>
      <c r="P7" s="46">
        <v>374524</v>
      </c>
      <c r="Q7" s="46">
        <v>332965</v>
      </c>
      <c r="R7" s="46">
        <v>359874</v>
      </c>
      <c r="S7" s="46">
        <v>324799</v>
      </c>
      <c r="T7" s="46">
        <v>347190</v>
      </c>
      <c r="U7" s="46">
        <v>323095</v>
      </c>
      <c r="V7" s="46">
        <v>333474</v>
      </c>
      <c r="W7" s="46">
        <v>305121</v>
      </c>
      <c r="X7" s="46">
        <v>322037</v>
      </c>
      <c r="Y7" s="46">
        <v>296180</v>
      </c>
      <c r="Z7" s="46">
        <v>332182</v>
      </c>
      <c r="AA7" s="46">
        <v>304647</v>
      </c>
      <c r="AB7" s="46">
        <v>289152</v>
      </c>
      <c r="AC7" s="46">
        <v>267696</v>
      </c>
      <c r="AD7" s="46">
        <v>256317</v>
      </c>
      <c r="AE7" s="46">
        <v>235922</v>
      </c>
    </row>
    <row r="8" spans="1:31" x14ac:dyDescent="0.25">
      <c r="A8" s="39" t="s">
        <v>265</v>
      </c>
      <c r="B8" s="46">
        <v>318279</v>
      </c>
      <c r="C8" s="46">
        <v>297614</v>
      </c>
      <c r="D8" s="46">
        <v>328848</v>
      </c>
      <c r="E8" s="46">
        <v>295712</v>
      </c>
      <c r="F8" s="46">
        <v>329846</v>
      </c>
      <c r="G8" s="46">
        <v>300034</v>
      </c>
      <c r="H8" s="46">
        <v>341015</v>
      </c>
      <c r="I8" s="46">
        <v>298032</v>
      </c>
      <c r="J8" s="46">
        <v>368938</v>
      </c>
      <c r="K8" s="46">
        <v>332723</v>
      </c>
      <c r="L8" s="46">
        <v>383318</v>
      </c>
      <c r="M8" s="46">
        <v>341263</v>
      </c>
      <c r="N8" s="46">
        <v>378415</v>
      </c>
      <c r="O8" s="46">
        <v>331360</v>
      </c>
      <c r="P8" s="46">
        <v>380055</v>
      </c>
      <c r="Q8" s="46">
        <v>333191</v>
      </c>
      <c r="R8" s="46">
        <v>374244</v>
      </c>
      <c r="S8" s="46">
        <v>333074</v>
      </c>
      <c r="T8" s="46">
        <v>359565</v>
      </c>
      <c r="U8" s="46">
        <v>324789</v>
      </c>
      <c r="V8" s="46">
        <v>346974</v>
      </c>
      <c r="W8" s="46">
        <v>323101</v>
      </c>
      <c r="X8" s="46">
        <v>333101</v>
      </c>
      <c r="Y8" s="46">
        <v>304992</v>
      </c>
      <c r="Z8" s="46">
        <v>321529</v>
      </c>
      <c r="AA8" s="46">
        <v>296024</v>
      </c>
      <c r="AB8" s="46">
        <v>331772</v>
      </c>
      <c r="AC8" s="46">
        <v>304701</v>
      </c>
      <c r="AD8" s="46">
        <v>288861</v>
      </c>
      <c r="AE8" s="46">
        <v>267620</v>
      </c>
    </row>
    <row r="9" spans="1:31" x14ac:dyDescent="0.25">
      <c r="A9" s="39" t="s">
        <v>266</v>
      </c>
      <c r="B9" s="46">
        <v>327635</v>
      </c>
      <c r="C9" s="46">
        <v>298554</v>
      </c>
      <c r="D9" s="46">
        <v>318061</v>
      </c>
      <c r="E9" s="46">
        <v>298366</v>
      </c>
      <c r="F9" s="46">
        <v>328437</v>
      </c>
      <c r="G9" s="46">
        <v>296204</v>
      </c>
      <c r="H9" s="46">
        <v>329652</v>
      </c>
      <c r="I9" s="46">
        <v>300642</v>
      </c>
      <c r="J9" s="46">
        <v>340816</v>
      </c>
      <c r="K9" s="46">
        <v>298483</v>
      </c>
      <c r="L9" s="46">
        <v>368801</v>
      </c>
      <c r="M9" s="46">
        <v>333102</v>
      </c>
      <c r="N9" s="46">
        <v>383083</v>
      </c>
      <c r="O9" s="46">
        <v>341658</v>
      </c>
      <c r="P9" s="46">
        <v>378064</v>
      </c>
      <c r="Q9" s="46">
        <v>331672</v>
      </c>
      <c r="R9" s="46">
        <v>379675</v>
      </c>
      <c r="S9" s="46">
        <v>333462</v>
      </c>
      <c r="T9" s="46">
        <v>373866</v>
      </c>
      <c r="U9" s="46">
        <v>333254</v>
      </c>
      <c r="V9" s="46">
        <v>359244</v>
      </c>
      <c r="W9" s="46">
        <v>324902</v>
      </c>
      <c r="X9" s="46">
        <v>346499</v>
      </c>
      <c r="Y9" s="46">
        <v>323010</v>
      </c>
      <c r="Z9" s="46">
        <v>332403</v>
      </c>
      <c r="AA9" s="46">
        <v>304885</v>
      </c>
      <c r="AB9" s="46">
        <v>321082</v>
      </c>
      <c r="AC9" s="46">
        <v>296075</v>
      </c>
      <c r="AD9" s="46">
        <v>331382</v>
      </c>
      <c r="AE9" s="46">
        <v>304753</v>
      </c>
    </row>
    <row r="10" spans="1:31" x14ac:dyDescent="0.25">
      <c r="A10" s="39" t="s">
        <v>267</v>
      </c>
      <c r="B10" s="46">
        <v>337673</v>
      </c>
      <c r="C10" s="46">
        <v>314265</v>
      </c>
      <c r="D10" s="46">
        <v>327310</v>
      </c>
      <c r="E10" s="46">
        <v>299418</v>
      </c>
      <c r="F10" s="46">
        <v>317594</v>
      </c>
      <c r="G10" s="46">
        <v>298850</v>
      </c>
      <c r="H10" s="46">
        <v>328161</v>
      </c>
      <c r="I10" s="46">
        <v>296845</v>
      </c>
      <c r="J10" s="46">
        <v>329438</v>
      </c>
      <c r="K10" s="46">
        <v>301037</v>
      </c>
      <c r="L10" s="46">
        <v>340662</v>
      </c>
      <c r="M10" s="46">
        <v>298932</v>
      </c>
      <c r="N10" s="46">
        <v>368532</v>
      </c>
      <c r="O10" s="46">
        <v>333567</v>
      </c>
      <c r="P10" s="46">
        <v>382578</v>
      </c>
      <c r="Q10" s="46">
        <v>342000</v>
      </c>
      <c r="R10" s="46">
        <v>377654</v>
      </c>
      <c r="S10" s="46">
        <v>332084</v>
      </c>
      <c r="T10" s="46">
        <v>379224</v>
      </c>
      <c r="U10" s="46">
        <v>333658</v>
      </c>
      <c r="V10" s="46">
        <v>373415</v>
      </c>
      <c r="W10" s="46">
        <v>333404</v>
      </c>
      <c r="X10" s="46">
        <v>358584</v>
      </c>
      <c r="Y10" s="46">
        <v>324795</v>
      </c>
      <c r="Z10" s="46">
        <v>345703</v>
      </c>
      <c r="AA10" s="46">
        <v>322820</v>
      </c>
      <c r="AB10" s="46">
        <v>331910</v>
      </c>
      <c r="AC10" s="46">
        <v>304947</v>
      </c>
      <c r="AD10" s="46">
        <v>320665</v>
      </c>
      <c r="AE10" s="46">
        <v>296110</v>
      </c>
    </row>
    <row r="11" spans="1:31" x14ac:dyDescent="0.25">
      <c r="A11" s="39" t="s">
        <v>268</v>
      </c>
      <c r="B11" s="46">
        <v>341188</v>
      </c>
      <c r="C11" s="46">
        <v>320500</v>
      </c>
      <c r="D11" s="46">
        <v>337417</v>
      </c>
      <c r="E11" s="46">
        <v>314932</v>
      </c>
      <c r="F11" s="46">
        <v>327028</v>
      </c>
      <c r="G11" s="46">
        <v>299885</v>
      </c>
      <c r="H11" s="46">
        <v>317382</v>
      </c>
      <c r="I11" s="46">
        <v>299495</v>
      </c>
      <c r="J11" s="46">
        <v>327971</v>
      </c>
      <c r="K11" s="46">
        <v>297327</v>
      </c>
      <c r="L11" s="46">
        <v>329349</v>
      </c>
      <c r="M11" s="46">
        <v>301464</v>
      </c>
      <c r="N11" s="46">
        <v>340479</v>
      </c>
      <c r="O11" s="46">
        <v>299574</v>
      </c>
      <c r="P11" s="46">
        <v>368226</v>
      </c>
      <c r="Q11" s="46">
        <v>333940</v>
      </c>
      <c r="R11" s="46">
        <v>382348</v>
      </c>
      <c r="S11" s="46">
        <v>342493</v>
      </c>
      <c r="T11" s="46">
        <v>377347</v>
      </c>
      <c r="U11" s="46">
        <v>332383</v>
      </c>
      <c r="V11" s="46">
        <v>378962</v>
      </c>
      <c r="W11" s="46">
        <v>333839</v>
      </c>
      <c r="X11" s="46">
        <v>372904</v>
      </c>
      <c r="Y11" s="46">
        <v>333331</v>
      </c>
      <c r="Z11" s="46">
        <v>357880</v>
      </c>
      <c r="AA11" s="46">
        <v>324631</v>
      </c>
      <c r="AB11" s="46">
        <v>345308</v>
      </c>
      <c r="AC11" s="46">
        <v>322914</v>
      </c>
      <c r="AD11" s="46">
        <v>331609</v>
      </c>
      <c r="AE11" s="46">
        <v>304940</v>
      </c>
    </row>
    <row r="12" spans="1:31" x14ac:dyDescent="0.25">
      <c r="A12" s="39" t="s">
        <v>269</v>
      </c>
      <c r="B12" s="46">
        <v>384908</v>
      </c>
      <c r="C12" s="46">
        <v>364552</v>
      </c>
      <c r="D12" s="46">
        <v>340943</v>
      </c>
      <c r="E12" s="46">
        <v>321085</v>
      </c>
      <c r="F12" s="46">
        <v>337140</v>
      </c>
      <c r="G12" s="46">
        <v>315351</v>
      </c>
      <c r="H12" s="46">
        <v>326869</v>
      </c>
      <c r="I12" s="46">
        <v>300494</v>
      </c>
      <c r="J12" s="46">
        <v>317204</v>
      </c>
      <c r="K12" s="46">
        <v>299974</v>
      </c>
      <c r="L12" s="46">
        <v>327905</v>
      </c>
      <c r="M12" s="46">
        <v>297762</v>
      </c>
      <c r="N12" s="46">
        <v>329194</v>
      </c>
      <c r="O12" s="46">
        <v>301968</v>
      </c>
      <c r="P12" s="46">
        <v>340219</v>
      </c>
      <c r="Q12" s="46">
        <v>300084</v>
      </c>
      <c r="R12" s="46">
        <v>367967</v>
      </c>
      <c r="S12" s="46">
        <v>334399</v>
      </c>
      <c r="T12" s="46">
        <v>382039</v>
      </c>
      <c r="U12" s="46">
        <v>342857</v>
      </c>
      <c r="V12" s="46">
        <v>377056</v>
      </c>
      <c r="W12" s="46">
        <v>332570</v>
      </c>
      <c r="X12" s="46">
        <v>378413</v>
      </c>
      <c r="Y12" s="46">
        <v>333672</v>
      </c>
      <c r="Z12" s="46">
        <v>372204</v>
      </c>
      <c r="AA12" s="46">
        <v>333089</v>
      </c>
      <c r="AB12" s="46">
        <v>357496</v>
      </c>
      <c r="AC12" s="46">
        <v>324714</v>
      </c>
      <c r="AD12" s="46">
        <v>344999</v>
      </c>
      <c r="AE12" s="46">
        <v>322940</v>
      </c>
    </row>
    <row r="13" spans="1:31" x14ac:dyDescent="0.25">
      <c r="A13" s="39" t="s">
        <v>270</v>
      </c>
      <c r="B13" s="46">
        <v>421974</v>
      </c>
      <c r="C13" s="46">
        <v>402444</v>
      </c>
      <c r="D13" s="46">
        <v>384635</v>
      </c>
      <c r="E13" s="46">
        <v>364960</v>
      </c>
      <c r="F13" s="46">
        <v>340709</v>
      </c>
      <c r="G13" s="46">
        <v>321423</v>
      </c>
      <c r="H13" s="46">
        <v>336970</v>
      </c>
      <c r="I13" s="46">
        <v>315824</v>
      </c>
      <c r="J13" s="46">
        <v>326721</v>
      </c>
      <c r="K13" s="46">
        <v>300920</v>
      </c>
      <c r="L13" s="46">
        <v>317111</v>
      </c>
      <c r="M13" s="46">
        <v>300408</v>
      </c>
      <c r="N13" s="46">
        <v>327754</v>
      </c>
      <c r="O13" s="46">
        <v>298348</v>
      </c>
      <c r="P13" s="46">
        <v>328932</v>
      </c>
      <c r="Q13" s="46">
        <v>302302</v>
      </c>
      <c r="R13" s="46">
        <v>339982</v>
      </c>
      <c r="S13" s="46">
        <v>300687</v>
      </c>
      <c r="T13" s="46">
        <v>367676</v>
      </c>
      <c r="U13" s="46">
        <v>334695</v>
      </c>
      <c r="V13" s="46">
        <v>381773</v>
      </c>
      <c r="W13" s="46">
        <v>343093</v>
      </c>
      <c r="X13" s="46">
        <v>376467</v>
      </c>
      <c r="Y13" s="46">
        <v>332422</v>
      </c>
      <c r="Z13" s="46">
        <v>377691</v>
      </c>
      <c r="AA13" s="46">
        <v>333398</v>
      </c>
      <c r="AB13" s="46">
        <v>371813</v>
      </c>
      <c r="AC13" s="46">
        <v>333162</v>
      </c>
      <c r="AD13" s="46">
        <v>357121</v>
      </c>
      <c r="AE13" s="46">
        <v>324747</v>
      </c>
    </row>
    <row r="14" spans="1:31" x14ac:dyDescent="0.25">
      <c r="A14" s="39" t="s">
        <v>271</v>
      </c>
      <c r="B14" s="46">
        <v>432594</v>
      </c>
      <c r="C14" s="46">
        <v>410957</v>
      </c>
      <c r="D14" s="46">
        <v>421601</v>
      </c>
      <c r="E14" s="46">
        <v>402800</v>
      </c>
      <c r="F14" s="46">
        <v>384332</v>
      </c>
      <c r="G14" s="46">
        <v>365096</v>
      </c>
      <c r="H14" s="46">
        <v>340504</v>
      </c>
      <c r="I14" s="46">
        <v>321783</v>
      </c>
      <c r="J14" s="46">
        <v>336772</v>
      </c>
      <c r="K14" s="46">
        <v>316183</v>
      </c>
      <c r="L14" s="46">
        <v>326584</v>
      </c>
      <c r="M14" s="46">
        <v>301288</v>
      </c>
      <c r="N14" s="46">
        <v>317029</v>
      </c>
      <c r="O14" s="46">
        <v>300922</v>
      </c>
      <c r="P14" s="46">
        <v>327523</v>
      </c>
      <c r="Q14" s="46">
        <v>298736</v>
      </c>
      <c r="R14" s="46">
        <v>328716</v>
      </c>
      <c r="S14" s="46">
        <v>302741</v>
      </c>
      <c r="T14" s="46">
        <v>339766</v>
      </c>
      <c r="U14" s="46">
        <v>301066</v>
      </c>
      <c r="V14" s="46">
        <v>367425</v>
      </c>
      <c r="W14" s="46">
        <v>334940</v>
      </c>
      <c r="X14" s="46">
        <v>381139</v>
      </c>
      <c r="Y14" s="46">
        <v>342874</v>
      </c>
      <c r="Z14" s="46">
        <v>375739</v>
      </c>
      <c r="AA14" s="46">
        <v>332185</v>
      </c>
      <c r="AB14" s="46">
        <v>377322</v>
      </c>
      <c r="AC14" s="46">
        <v>333460</v>
      </c>
      <c r="AD14" s="46">
        <v>371503</v>
      </c>
      <c r="AE14" s="46">
        <v>333208</v>
      </c>
    </row>
    <row r="15" spans="1:31" x14ac:dyDescent="0.25">
      <c r="A15" s="39" t="s">
        <v>272</v>
      </c>
      <c r="B15" s="46">
        <v>430231</v>
      </c>
      <c r="C15" s="46">
        <v>410683</v>
      </c>
      <c r="D15" s="46">
        <v>432268</v>
      </c>
      <c r="E15" s="46">
        <v>411088</v>
      </c>
      <c r="F15" s="46">
        <v>421280</v>
      </c>
      <c r="G15" s="46">
        <v>402813</v>
      </c>
      <c r="H15" s="46">
        <v>384100</v>
      </c>
      <c r="I15" s="46">
        <v>365426</v>
      </c>
      <c r="J15" s="46">
        <v>340305</v>
      </c>
      <c r="K15" s="46">
        <v>322026</v>
      </c>
      <c r="L15" s="46">
        <v>336661</v>
      </c>
      <c r="M15" s="46">
        <v>316535</v>
      </c>
      <c r="N15" s="46">
        <v>326503</v>
      </c>
      <c r="O15" s="46">
        <v>301746</v>
      </c>
      <c r="P15" s="46">
        <v>316797</v>
      </c>
      <c r="Q15" s="46">
        <v>301330</v>
      </c>
      <c r="R15" s="46">
        <v>327317</v>
      </c>
      <c r="S15" s="46">
        <v>299139</v>
      </c>
      <c r="T15" s="46">
        <v>328493</v>
      </c>
      <c r="U15" s="46">
        <v>303057</v>
      </c>
      <c r="V15" s="46">
        <v>339535</v>
      </c>
      <c r="W15" s="46">
        <v>301362</v>
      </c>
      <c r="X15" s="46">
        <v>366833</v>
      </c>
      <c r="Y15" s="46">
        <v>334702</v>
      </c>
      <c r="Z15" s="46">
        <v>380401</v>
      </c>
      <c r="AA15" s="46">
        <v>342582</v>
      </c>
      <c r="AB15" s="46">
        <v>375378</v>
      </c>
      <c r="AC15" s="46">
        <v>332309</v>
      </c>
      <c r="AD15" s="46">
        <v>376961</v>
      </c>
      <c r="AE15" s="46">
        <v>333490</v>
      </c>
    </row>
    <row r="16" spans="1:31" x14ac:dyDescent="0.25">
      <c r="A16" s="39" t="s">
        <v>273</v>
      </c>
      <c r="B16" s="46">
        <v>421067</v>
      </c>
      <c r="C16" s="46">
        <v>410656</v>
      </c>
      <c r="D16" s="46">
        <v>429882</v>
      </c>
      <c r="E16" s="46">
        <v>410703</v>
      </c>
      <c r="F16" s="46">
        <v>431902</v>
      </c>
      <c r="G16" s="46">
        <v>410980</v>
      </c>
      <c r="H16" s="46">
        <v>420992</v>
      </c>
      <c r="I16" s="46">
        <v>402963</v>
      </c>
      <c r="J16" s="46">
        <v>383816</v>
      </c>
      <c r="K16" s="46">
        <v>365610</v>
      </c>
      <c r="L16" s="46">
        <v>340186</v>
      </c>
      <c r="M16" s="46">
        <v>322325</v>
      </c>
      <c r="N16" s="46">
        <v>336508</v>
      </c>
      <c r="O16" s="46">
        <v>316939</v>
      </c>
      <c r="P16" s="46">
        <v>326287</v>
      </c>
      <c r="Q16" s="46">
        <v>302013</v>
      </c>
      <c r="R16" s="46">
        <v>316628</v>
      </c>
      <c r="S16" s="46">
        <v>301735</v>
      </c>
      <c r="T16" s="46">
        <v>327095</v>
      </c>
      <c r="U16" s="46">
        <v>299390</v>
      </c>
      <c r="V16" s="46">
        <v>328291</v>
      </c>
      <c r="W16" s="46">
        <v>303282</v>
      </c>
      <c r="X16" s="46">
        <v>338994</v>
      </c>
      <c r="Y16" s="46">
        <v>301230</v>
      </c>
      <c r="Z16" s="46">
        <v>366123</v>
      </c>
      <c r="AA16" s="46">
        <v>334391</v>
      </c>
      <c r="AB16" s="46">
        <v>380040</v>
      </c>
      <c r="AC16" s="46">
        <v>342722</v>
      </c>
      <c r="AD16" s="46">
        <v>375031</v>
      </c>
      <c r="AE16" s="46">
        <v>332409</v>
      </c>
    </row>
    <row r="17" spans="1:31" x14ac:dyDescent="0.25">
      <c r="A17" s="39" t="s">
        <v>274</v>
      </c>
      <c r="B17" s="46">
        <v>376461</v>
      </c>
      <c r="C17" s="46">
        <v>349665</v>
      </c>
      <c r="D17" s="46">
        <v>420636</v>
      </c>
      <c r="E17" s="46">
        <v>410629</v>
      </c>
      <c r="F17" s="46">
        <v>429446</v>
      </c>
      <c r="G17" s="46">
        <v>410546</v>
      </c>
      <c r="H17" s="46">
        <v>431547</v>
      </c>
      <c r="I17" s="46">
        <v>411123</v>
      </c>
      <c r="J17" s="46">
        <v>420713</v>
      </c>
      <c r="K17" s="46">
        <v>403154</v>
      </c>
      <c r="L17" s="46">
        <v>383654</v>
      </c>
      <c r="M17" s="46">
        <v>365815</v>
      </c>
      <c r="N17" s="46">
        <v>340059</v>
      </c>
      <c r="O17" s="46">
        <v>322694</v>
      </c>
      <c r="P17" s="46">
        <v>336269</v>
      </c>
      <c r="Q17" s="46">
        <v>317228</v>
      </c>
      <c r="R17" s="46">
        <v>326081</v>
      </c>
      <c r="S17" s="46">
        <v>302385</v>
      </c>
      <c r="T17" s="46">
        <v>316434</v>
      </c>
      <c r="U17" s="46">
        <v>301993</v>
      </c>
      <c r="V17" s="46">
        <v>326911</v>
      </c>
      <c r="W17" s="46">
        <v>299646</v>
      </c>
      <c r="X17" s="46">
        <v>327738</v>
      </c>
      <c r="Y17" s="46">
        <v>303134</v>
      </c>
      <c r="Z17" s="46">
        <v>338343</v>
      </c>
      <c r="AA17" s="46">
        <v>300933</v>
      </c>
      <c r="AB17" s="46">
        <v>365780</v>
      </c>
      <c r="AC17" s="46">
        <v>334409</v>
      </c>
      <c r="AD17" s="46">
        <v>379722</v>
      </c>
      <c r="AE17" s="46">
        <v>342768</v>
      </c>
    </row>
    <row r="18" spans="1:31" x14ac:dyDescent="0.25">
      <c r="A18" s="39" t="s">
        <v>275</v>
      </c>
      <c r="B18" s="46">
        <v>395438</v>
      </c>
      <c r="C18" s="46">
        <v>388793</v>
      </c>
      <c r="D18" s="46">
        <v>376087</v>
      </c>
      <c r="E18" s="46">
        <v>349614</v>
      </c>
      <c r="F18" s="46">
        <v>420130</v>
      </c>
      <c r="G18" s="46">
        <v>410478</v>
      </c>
      <c r="H18" s="46">
        <v>429065</v>
      </c>
      <c r="I18" s="46">
        <v>410628</v>
      </c>
      <c r="J18" s="46">
        <v>431245</v>
      </c>
      <c r="K18" s="46">
        <v>411222</v>
      </c>
      <c r="L18" s="46">
        <v>420480</v>
      </c>
      <c r="M18" s="46">
        <v>403392</v>
      </c>
      <c r="N18" s="46">
        <v>383439</v>
      </c>
      <c r="O18" s="46">
        <v>366118</v>
      </c>
      <c r="P18" s="46">
        <v>339803</v>
      </c>
      <c r="Q18" s="46">
        <v>322833</v>
      </c>
      <c r="R18" s="46">
        <v>336035</v>
      </c>
      <c r="S18" s="46">
        <v>317459</v>
      </c>
      <c r="T18" s="46">
        <v>325841</v>
      </c>
      <c r="U18" s="46">
        <v>302566</v>
      </c>
      <c r="V18" s="46">
        <v>316270</v>
      </c>
      <c r="W18" s="46">
        <v>302212</v>
      </c>
      <c r="X18" s="46">
        <v>326349</v>
      </c>
      <c r="Y18" s="46">
        <v>299445</v>
      </c>
      <c r="Z18" s="46">
        <v>327017</v>
      </c>
      <c r="AA18" s="46">
        <v>302717</v>
      </c>
      <c r="AB18" s="46">
        <v>338015</v>
      </c>
      <c r="AC18" s="46">
        <v>301068</v>
      </c>
      <c r="AD18" s="46">
        <v>365473</v>
      </c>
      <c r="AE18" s="46">
        <v>334470</v>
      </c>
    </row>
    <row r="19" spans="1:31" x14ac:dyDescent="0.25">
      <c r="A19" s="39" t="s">
        <v>276</v>
      </c>
      <c r="B19" s="46">
        <v>393891</v>
      </c>
      <c r="C19" s="46">
        <v>373841</v>
      </c>
      <c r="D19" s="46">
        <v>394973</v>
      </c>
      <c r="E19" s="46">
        <v>388574</v>
      </c>
      <c r="F19" s="46">
        <v>375615</v>
      </c>
      <c r="G19" s="46">
        <v>349408</v>
      </c>
      <c r="H19" s="46">
        <v>419769</v>
      </c>
      <c r="I19" s="46">
        <v>410509</v>
      </c>
      <c r="J19" s="46">
        <v>428738</v>
      </c>
      <c r="K19" s="46">
        <v>410622</v>
      </c>
      <c r="L19" s="46">
        <v>430991</v>
      </c>
      <c r="M19" s="46">
        <v>411348</v>
      </c>
      <c r="N19" s="46">
        <v>420245</v>
      </c>
      <c r="O19" s="46">
        <v>403617</v>
      </c>
      <c r="P19" s="46">
        <v>383180</v>
      </c>
      <c r="Q19" s="46">
        <v>366205</v>
      </c>
      <c r="R19" s="46">
        <v>339566</v>
      </c>
      <c r="S19" s="46">
        <v>323016</v>
      </c>
      <c r="T19" s="46">
        <v>335793</v>
      </c>
      <c r="U19" s="46">
        <v>317568</v>
      </c>
      <c r="V19" s="46">
        <v>325668</v>
      </c>
      <c r="W19" s="46">
        <v>302821</v>
      </c>
      <c r="X19" s="46">
        <v>315693</v>
      </c>
      <c r="Y19" s="46">
        <v>301943</v>
      </c>
      <c r="Z19" s="46">
        <v>325694</v>
      </c>
      <c r="AA19" s="46">
        <v>299056</v>
      </c>
      <c r="AB19" s="46">
        <v>326741</v>
      </c>
      <c r="AC19" s="46">
        <v>302790</v>
      </c>
      <c r="AD19" s="46">
        <v>337691</v>
      </c>
      <c r="AE19" s="46">
        <v>301197</v>
      </c>
    </row>
    <row r="20" spans="1:31" x14ac:dyDescent="0.25">
      <c r="A20" s="59" t="s">
        <v>336</v>
      </c>
      <c r="B20" s="60">
        <f>SUM(B4:B19)</f>
        <v>5952645</v>
      </c>
      <c r="C20" s="60">
        <f t="shared" ref="C20:AE20" si="0">SUM(C4:C19)</f>
        <v>5567384</v>
      </c>
      <c r="D20" s="60">
        <f t="shared" si="0"/>
        <v>5938400</v>
      </c>
      <c r="E20" s="60">
        <f t="shared" si="0"/>
        <v>5538618</v>
      </c>
      <c r="F20" s="60">
        <f t="shared" si="0"/>
        <v>5916986</v>
      </c>
      <c r="G20" s="60">
        <f t="shared" si="0"/>
        <v>5482696</v>
      </c>
      <c r="H20" s="60">
        <f t="shared" si="0"/>
        <v>5918502</v>
      </c>
      <c r="I20" s="60">
        <f t="shared" si="0"/>
        <v>5470852</v>
      </c>
      <c r="J20" s="60">
        <f t="shared" si="0"/>
        <v>5870486</v>
      </c>
      <c r="K20" s="60">
        <f t="shared" si="0"/>
        <v>5396945</v>
      </c>
      <c r="L20" s="60">
        <f t="shared" si="0"/>
        <v>5800402</v>
      </c>
      <c r="M20" s="60">
        <f t="shared" si="0"/>
        <v>5315502</v>
      </c>
      <c r="N20" s="60">
        <f t="shared" si="0"/>
        <v>5714868</v>
      </c>
      <c r="O20" s="60">
        <f t="shared" si="0"/>
        <v>5232747</v>
      </c>
      <c r="P20" s="60">
        <f t="shared" si="0"/>
        <v>5624426</v>
      </c>
      <c r="Q20" s="60">
        <f t="shared" si="0"/>
        <v>5137918</v>
      </c>
      <c r="R20" s="60">
        <f t="shared" si="0"/>
        <v>5560223</v>
      </c>
      <c r="S20" s="60">
        <f t="shared" si="0"/>
        <v>5072410</v>
      </c>
      <c r="T20" s="60">
        <f t="shared" si="0"/>
        <v>5549719</v>
      </c>
      <c r="U20" s="60">
        <f t="shared" si="0"/>
        <v>5057180</v>
      </c>
      <c r="V20" s="60">
        <f t="shared" si="0"/>
        <v>5500470</v>
      </c>
      <c r="W20" s="60">
        <f t="shared" si="0"/>
        <v>5010097</v>
      </c>
      <c r="X20" s="60">
        <f t="shared" si="0"/>
        <v>5424392</v>
      </c>
      <c r="Y20" s="60">
        <f t="shared" si="0"/>
        <v>4941048</v>
      </c>
      <c r="Z20" s="60">
        <f t="shared" si="0"/>
        <v>5353905</v>
      </c>
      <c r="AA20" s="60">
        <f t="shared" si="0"/>
        <v>4872289</v>
      </c>
      <c r="AB20" s="60">
        <f t="shared" si="0"/>
        <v>5266818</v>
      </c>
      <c r="AC20" s="60">
        <f t="shared" si="0"/>
        <v>4802041</v>
      </c>
      <c r="AD20" s="60">
        <f t="shared" si="0"/>
        <v>5159687</v>
      </c>
      <c r="AE20" s="60">
        <f t="shared" si="0"/>
        <v>4709691</v>
      </c>
    </row>
    <row r="21" spans="1:31" x14ac:dyDescent="0.25">
      <c r="A21" s="58" t="s">
        <v>776</v>
      </c>
    </row>
    <row r="23" spans="1:31" x14ac:dyDescent="0.25">
      <c r="A23" s="58" t="s">
        <v>780</v>
      </c>
    </row>
  </sheetData>
  <mergeCells count="16">
    <mergeCell ref="T2:U2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V2:W2"/>
    <mergeCell ref="X2:Y2"/>
    <mergeCell ref="Z2:AA2"/>
    <mergeCell ref="AB2:AC2"/>
    <mergeCell ref="AD2:AE2"/>
  </mergeCells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2" sqref="A2:A3"/>
    </sheetView>
  </sheetViews>
  <sheetFormatPr defaultColWidth="9.140625" defaultRowHeight="13.5" x14ac:dyDescent="0.25"/>
  <cols>
    <col min="1" max="1" width="15.140625" style="39" bestFit="1" customWidth="1"/>
    <col min="2" max="6" width="9.140625" style="39"/>
    <col min="7" max="7" width="10.28515625" style="39" bestFit="1" customWidth="1"/>
    <col min="8" max="16384" width="9.140625" style="39"/>
  </cols>
  <sheetData>
    <row r="1" spans="1:11" x14ac:dyDescent="0.25">
      <c r="A1" s="58" t="s">
        <v>849</v>
      </c>
    </row>
    <row r="2" spans="1:11" x14ac:dyDescent="0.25">
      <c r="A2" s="72" t="s">
        <v>768</v>
      </c>
      <c r="B2" s="72">
        <v>2015</v>
      </c>
      <c r="C2" s="72">
        <v>2016</v>
      </c>
      <c r="D2" s="72">
        <v>2017</v>
      </c>
      <c r="E2" s="72">
        <v>2018</v>
      </c>
      <c r="F2" s="72">
        <v>2019</v>
      </c>
      <c r="G2" s="72">
        <v>2020</v>
      </c>
      <c r="H2" s="72">
        <v>2021</v>
      </c>
      <c r="I2" s="72">
        <v>2022</v>
      </c>
      <c r="J2" s="72">
        <v>2023</v>
      </c>
      <c r="K2" s="72">
        <v>2024</v>
      </c>
    </row>
    <row r="3" spans="1:11" x14ac:dyDescent="0.25">
      <c r="A3" s="72" t="s">
        <v>769</v>
      </c>
      <c r="B3" s="74">
        <v>5077.4178571428592</v>
      </c>
      <c r="C3" s="74">
        <v>5073.6329341317387</v>
      </c>
      <c r="D3" s="74">
        <v>5074.3245508982018</v>
      </c>
      <c r="E3" s="74">
        <v>5045.4512048192764</v>
      </c>
      <c r="F3" s="74">
        <v>5067.2688622754467</v>
      </c>
      <c r="G3" s="74">
        <v>5067.8980952380944</v>
      </c>
      <c r="H3" s="75">
        <v>5022.9276035714311</v>
      </c>
      <c r="I3" s="75">
        <v>4976.4068656804729</v>
      </c>
      <c r="J3" s="75">
        <v>5067.1273591715981</v>
      </c>
      <c r="K3" s="75">
        <v>5100.8999470238086</v>
      </c>
    </row>
    <row r="4" spans="1:11" x14ac:dyDescent="0.25">
      <c r="A4" s="72" t="s">
        <v>770</v>
      </c>
      <c r="B4" s="76">
        <v>6065.7474708171239</v>
      </c>
      <c r="C4" s="76">
        <v>6065.2091633466171</v>
      </c>
      <c r="D4" s="76">
        <v>6098.6244979919693</v>
      </c>
      <c r="E4" s="76">
        <v>6110.7632653061246</v>
      </c>
      <c r="F4" s="76">
        <v>6157.9836734693909</v>
      </c>
      <c r="G4" s="76">
        <v>6166</v>
      </c>
      <c r="H4" s="76">
        <v>6187</v>
      </c>
      <c r="I4" s="76">
        <v>6219</v>
      </c>
      <c r="J4" s="76">
        <v>6248</v>
      </c>
      <c r="K4" s="76">
        <v>6294</v>
      </c>
    </row>
    <row r="5" spans="1:11" x14ac:dyDescent="0.25">
      <c r="A5" s="72" t="s">
        <v>771</v>
      </c>
      <c r="B5" s="76">
        <v>3823.5716981132091</v>
      </c>
      <c r="C5" s="76">
        <v>3815.8900000000012</v>
      </c>
      <c r="D5" s="76">
        <v>3819.0539999999996</v>
      </c>
      <c r="E5" s="76">
        <v>3826.4</v>
      </c>
      <c r="F5" s="76">
        <v>3973.1160000000004</v>
      </c>
      <c r="G5" s="76">
        <v>3979</v>
      </c>
      <c r="H5" s="76">
        <v>3981</v>
      </c>
      <c r="I5" s="76">
        <v>4084</v>
      </c>
      <c r="J5" s="76">
        <v>4113</v>
      </c>
      <c r="K5" s="76">
        <v>4125</v>
      </c>
    </row>
    <row r="6" spans="1:11" x14ac:dyDescent="0.25">
      <c r="A6" s="72" t="s">
        <v>772</v>
      </c>
      <c r="B6" s="76">
        <v>6648.2735294117629</v>
      </c>
      <c r="C6" s="76">
        <v>6624.7412935323455</v>
      </c>
      <c r="D6" s="76">
        <v>6671.3809045226144</v>
      </c>
      <c r="E6" s="76">
        <v>6696.4974358974396</v>
      </c>
      <c r="F6" s="76">
        <v>6718.2061538461548</v>
      </c>
      <c r="G6" s="76">
        <v>6730</v>
      </c>
      <c r="H6" s="76">
        <v>6753</v>
      </c>
      <c r="I6" s="76">
        <v>6780</v>
      </c>
      <c r="J6" s="76">
        <v>6810</v>
      </c>
      <c r="K6" s="76">
        <v>6864</v>
      </c>
    </row>
    <row r="7" spans="1:11" x14ac:dyDescent="0.25">
      <c r="A7" s="58" t="s">
        <v>796</v>
      </c>
    </row>
    <row r="8" spans="1:11" x14ac:dyDescent="0.25">
      <c r="G8" s="56"/>
      <c r="H8" s="56"/>
      <c r="I8" s="56"/>
      <c r="J8" s="56"/>
      <c r="K8" s="56"/>
    </row>
    <row r="9" spans="1:11" x14ac:dyDescent="0.25">
      <c r="A9" s="58" t="s">
        <v>779</v>
      </c>
      <c r="G9" s="56"/>
      <c r="H9" s="56"/>
      <c r="I9" s="56"/>
      <c r="J9" s="56"/>
      <c r="K9" s="56"/>
    </row>
    <row r="10" spans="1:11" x14ac:dyDescent="0.25">
      <c r="G10" s="56"/>
      <c r="H10" s="56"/>
      <c r="I10" s="56"/>
      <c r="J10" s="56"/>
      <c r="K10" s="56"/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9"/>
  <sheetViews>
    <sheetView workbookViewId="0">
      <selection activeCell="A2" sqref="A2:A3"/>
    </sheetView>
  </sheetViews>
  <sheetFormatPr defaultColWidth="9.140625" defaultRowHeight="13.5" x14ac:dyDescent="0.25"/>
  <cols>
    <col min="1" max="1" width="9.140625" style="39"/>
    <col min="2" max="2" width="12.85546875" style="39" bestFit="1" customWidth="1"/>
    <col min="3" max="16384" width="9.140625" style="39"/>
  </cols>
  <sheetData>
    <row r="1" spans="1:11" x14ac:dyDescent="0.25">
      <c r="A1" s="58" t="s">
        <v>850</v>
      </c>
    </row>
    <row r="2" spans="1:11" x14ac:dyDescent="0.25">
      <c r="B2" s="72" t="s">
        <v>773</v>
      </c>
      <c r="C2" s="72">
        <v>2015</v>
      </c>
      <c r="D2" s="72">
        <v>2016</v>
      </c>
      <c r="E2" s="72">
        <v>2017</v>
      </c>
      <c r="F2" s="72">
        <v>2018</v>
      </c>
      <c r="G2" s="72">
        <v>2019</v>
      </c>
      <c r="H2" s="72">
        <v>2020</v>
      </c>
      <c r="I2" s="72">
        <v>2021</v>
      </c>
      <c r="J2" s="72">
        <v>2022</v>
      </c>
      <c r="K2" s="72">
        <v>2023</v>
      </c>
    </row>
    <row r="3" spans="1:11" x14ac:dyDescent="0.25">
      <c r="B3" s="72" t="s">
        <v>769</v>
      </c>
      <c r="C3" s="73">
        <v>32.0875681816742</v>
      </c>
      <c r="D3" s="73">
        <v>28.49216808901372</v>
      </c>
      <c r="E3" s="73">
        <v>26.518760325908097</v>
      </c>
      <c r="F3" s="73">
        <v>25.82442740437801</v>
      </c>
      <c r="G3" s="73">
        <v>26.306606295491907</v>
      </c>
      <c r="H3" s="73">
        <v>24.117664468891157</v>
      </c>
      <c r="I3" s="73">
        <v>23.616632157330347</v>
      </c>
      <c r="J3" s="73">
        <v>22.425308892039698</v>
      </c>
      <c r="K3" s="73">
        <v>23.340958072747949</v>
      </c>
    </row>
    <row r="4" spans="1:11" x14ac:dyDescent="0.25">
      <c r="B4" s="72" t="s">
        <v>770</v>
      </c>
      <c r="C4" s="73">
        <v>23.247878003165013</v>
      </c>
      <c r="D4" s="73">
        <v>21.451216484069221</v>
      </c>
      <c r="E4" s="73">
        <v>20.275997845799125</v>
      </c>
      <c r="F4" s="73">
        <v>20.555952383446062</v>
      </c>
      <c r="G4" s="73">
        <v>21.353305243443227</v>
      </c>
      <c r="H4" s="73">
        <v>21.18192570115626</v>
      </c>
      <c r="I4" s="73">
        <v>20.883287406867158</v>
      </c>
      <c r="J4" s="73">
        <v>20.851680240980038</v>
      </c>
      <c r="K4" s="73">
        <v>22.752575569135836</v>
      </c>
    </row>
    <row r="5" spans="1:11" x14ac:dyDescent="0.25">
      <c r="B5" s="72" t="s">
        <v>771</v>
      </c>
      <c r="C5" s="73">
        <v>27.423817447781513</v>
      </c>
      <c r="D5" s="73">
        <v>25.205593941028248</v>
      </c>
      <c r="E5" s="73">
        <v>23.658023300332847</v>
      </c>
      <c r="F5" s="73">
        <v>23.89718136630594</v>
      </c>
      <c r="G5" s="73">
        <v>24.666883410833954</v>
      </c>
      <c r="H5" s="73">
        <v>24.713114473543097</v>
      </c>
      <c r="I5" s="73">
        <v>24.377418363323606</v>
      </c>
      <c r="J5" s="73">
        <v>23.995318366095184</v>
      </c>
      <c r="K5" s="73">
        <v>26.072357062859592</v>
      </c>
    </row>
    <row r="6" spans="1:11" x14ac:dyDescent="0.25">
      <c r="B6" s="72" t="s">
        <v>772</v>
      </c>
      <c r="C6" s="73">
        <v>12.994893402919761</v>
      </c>
      <c r="D6" s="73">
        <v>12.055255414165323</v>
      </c>
      <c r="E6" s="73">
        <v>11.708915950823439</v>
      </c>
      <c r="F6" s="73">
        <v>11.982790494437163</v>
      </c>
      <c r="G6" s="73">
        <v>12.70784536922657</v>
      </c>
      <c r="H6" s="73">
        <v>12.166751785058906</v>
      </c>
      <c r="I6" s="73">
        <v>12.18926698070919</v>
      </c>
      <c r="J6" s="73">
        <v>12.8650739411106</v>
      </c>
      <c r="K6" s="73">
        <v>14.305833457639149</v>
      </c>
    </row>
    <row r="7" spans="1:11" x14ac:dyDescent="0.25">
      <c r="A7" s="58" t="s">
        <v>815</v>
      </c>
    </row>
    <row r="9" spans="1:11" x14ac:dyDescent="0.25">
      <c r="A9" s="58" t="s">
        <v>779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A2" sqref="A2:A3"/>
    </sheetView>
  </sheetViews>
  <sheetFormatPr defaultColWidth="9.140625" defaultRowHeight="13.5" x14ac:dyDescent="0.25"/>
  <cols>
    <col min="1" max="1" width="14.7109375" style="39" customWidth="1"/>
    <col min="2" max="16384" width="9.140625" style="39"/>
  </cols>
  <sheetData>
    <row r="1" spans="1:11" x14ac:dyDescent="0.25">
      <c r="A1" s="58" t="s">
        <v>851</v>
      </c>
    </row>
    <row r="2" spans="1:11" x14ac:dyDescent="0.25">
      <c r="A2" s="72" t="s">
        <v>768</v>
      </c>
      <c r="B2" s="72">
        <v>2015</v>
      </c>
      <c r="C2" s="72">
        <v>2016</v>
      </c>
      <c r="D2" s="72">
        <v>2017</v>
      </c>
      <c r="E2" s="72">
        <v>2018</v>
      </c>
      <c r="F2" s="72">
        <v>2019</v>
      </c>
      <c r="G2" s="72">
        <v>2020</v>
      </c>
      <c r="H2" s="72">
        <v>2021</v>
      </c>
      <c r="I2" s="72">
        <v>2022</v>
      </c>
      <c r="J2" s="72">
        <v>2023</v>
      </c>
      <c r="K2" s="22"/>
    </row>
    <row r="3" spans="1:11" x14ac:dyDescent="0.25">
      <c r="A3" s="72" t="s">
        <v>769</v>
      </c>
      <c r="B3" s="74">
        <v>2931.61046511628</v>
      </c>
      <c r="C3" s="74">
        <v>2939.9081871345024</v>
      </c>
      <c r="D3" s="74">
        <v>3009.4602339181292</v>
      </c>
      <c r="E3" s="74">
        <v>3089.1772041666673</v>
      </c>
      <c r="F3" s="74">
        <v>2993.4882788235309</v>
      </c>
      <c r="G3" s="74">
        <v>3121.7830042168689</v>
      </c>
      <c r="H3" s="75">
        <v>3104.1692738095217</v>
      </c>
      <c r="I3" s="75">
        <v>3268.3512264705873</v>
      </c>
      <c r="J3" s="75">
        <v>3321.7624616766448</v>
      </c>
    </row>
    <row r="4" spans="1:11" x14ac:dyDescent="0.25">
      <c r="A4" s="72" t="s">
        <v>770</v>
      </c>
      <c r="B4" s="74">
        <v>3108.6689138576785</v>
      </c>
      <c r="C4" s="74">
        <v>3280.3054054054078</v>
      </c>
      <c r="D4" s="74">
        <v>3328.7062015503866</v>
      </c>
      <c r="E4" s="74">
        <v>3352.0000919354825</v>
      </c>
      <c r="F4" s="74">
        <v>3292.2261940239068</v>
      </c>
      <c r="G4" s="74">
        <v>3391.3281661224491</v>
      </c>
      <c r="H4" s="75">
        <v>3413.1801176229483</v>
      </c>
      <c r="I4" s="75">
        <v>3732.2289465306139</v>
      </c>
      <c r="J4" s="75">
        <v>3804.1864987804856</v>
      </c>
    </row>
    <row r="5" spans="1:11" x14ac:dyDescent="0.25">
      <c r="A5" s="72" t="s">
        <v>771</v>
      </c>
      <c r="B5" s="74">
        <v>2701.8714285714282</v>
      </c>
      <c r="C5" s="74">
        <v>2691.7981818181815</v>
      </c>
      <c r="D5" s="74">
        <v>2780.5259259259269</v>
      </c>
      <c r="E5" s="74">
        <v>2719.9249442307696</v>
      </c>
      <c r="F5" s="74">
        <v>2721.3244038461539</v>
      </c>
      <c r="G5" s="74">
        <v>2786.0611313725485</v>
      </c>
      <c r="H5" s="75">
        <v>2762.4138980392167</v>
      </c>
      <c r="I5" s="75">
        <v>3228.7034557692305</v>
      </c>
      <c r="J5" s="75">
        <v>3219.3670749999987</v>
      </c>
    </row>
    <row r="6" spans="1:11" x14ac:dyDescent="0.25">
      <c r="A6" s="72" t="s">
        <v>772</v>
      </c>
      <c r="B6" s="74">
        <v>3216.6341232227496</v>
      </c>
      <c r="C6" s="74">
        <v>3438.9715686274531</v>
      </c>
      <c r="D6" s="74">
        <v>3473.8127450980378</v>
      </c>
      <c r="E6" s="74">
        <v>3519.6934984693862</v>
      </c>
      <c r="F6" s="74">
        <v>3441.406561306535</v>
      </c>
      <c r="G6" s="74">
        <v>3550.4447577319593</v>
      </c>
      <c r="H6" s="75">
        <v>3585.1442481865279</v>
      </c>
      <c r="I6" s="75">
        <v>3867.8938455958573</v>
      </c>
      <c r="J6" s="75">
        <v>3960.9422206185554</v>
      </c>
    </row>
    <row r="7" spans="1:11" x14ac:dyDescent="0.25">
      <c r="A7" s="58" t="s">
        <v>796</v>
      </c>
    </row>
    <row r="9" spans="1:11" x14ac:dyDescent="0.25">
      <c r="A9" s="58" t="s">
        <v>779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T5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46" ht="20.100000000000001" customHeight="1" x14ac:dyDescent="0.25">
      <c r="A1" s="137"/>
      <c r="B1" s="138" t="s">
        <v>442</v>
      </c>
      <c r="C1" s="138"/>
      <c r="D1" s="138" t="s">
        <v>442</v>
      </c>
      <c r="E1" s="138" t="s">
        <v>441</v>
      </c>
      <c r="F1" s="138"/>
      <c r="G1" s="138" t="s">
        <v>441</v>
      </c>
      <c r="H1" s="138" t="s">
        <v>440</v>
      </c>
      <c r="I1" s="138"/>
      <c r="J1" s="138" t="s">
        <v>440</v>
      </c>
      <c r="K1" s="138" t="s">
        <v>439</v>
      </c>
      <c r="L1" s="138"/>
      <c r="M1" s="138" t="s">
        <v>439</v>
      </c>
      <c r="N1" s="138" t="s">
        <v>438</v>
      </c>
      <c r="O1" s="138"/>
      <c r="P1" s="138" t="s">
        <v>438</v>
      </c>
      <c r="Q1" s="138" t="s">
        <v>437</v>
      </c>
      <c r="R1" s="138"/>
      <c r="S1" s="138" t="s">
        <v>437</v>
      </c>
      <c r="T1" s="138" t="s">
        <v>436</v>
      </c>
      <c r="U1" s="138"/>
      <c r="V1" s="138" t="s">
        <v>436</v>
      </c>
      <c r="W1" s="138" t="s">
        <v>435</v>
      </c>
      <c r="X1" s="138"/>
      <c r="Y1" s="138" t="s">
        <v>435</v>
      </c>
      <c r="Z1" s="138" t="s">
        <v>434</v>
      </c>
      <c r="AA1" s="138"/>
      <c r="AB1" s="138" t="s">
        <v>434</v>
      </c>
      <c r="AC1" s="138" t="s">
        <v>433</v>
      </c>
      <c r="AD1" s="138"/>
      <c r="AE1" s="138" t="s">
        <v>433</v>
      </c>
      <c r="AF1" s="138" t="s">
        <v>432</v>
      </c>
      <c r="AG1" s="138"/>
      <c r="AH1" s="138" t="s">
        <v>432</v>
      </c>
      <c r="AI1" s="138" t="s">
        <v>431</v>
      </c>
      <c r="AJ1" s="138"/>
      <c r="AK1" s="138" t="s">
        <v>431</v>
      </c>
      <c r="AL1" s="138" t="s">
        <v>430</v>
      </c>
      <c r="AM1" s="138"/>
      <c r="AN1" s="138" t="s">
        <v>430</v>
      </c>
      <c r="AO1" s="138" t="s">
        <v>429</v>
      </c>
      <c r="AP1" s="138"/>
      <c r="AQ1" s="138" t="s">
        <v>429</v>
      </c>
      <c r="AR1" s="138" t="s">
        <v>428</v>
      </c>
      <c r="AS1" s="138"/>
      <c r="AT1" s="138" t="s">
        <v>428</v>
      </c>
    </row>
    <row r="2" spans="1:46" ht="20.100000000000001" customHeight="1" x14ac:dyDescent="0.25">
      <c r="A2" s="138"/>
      <c r="B2" s="30" t="s">
        <v>426</v>
      </c>
      <c r="C2" s="30" t="s">
        <v>424</v>
      </c>
      <c r="D2" s="30" t="s">
        <v>425</v>
      </c>
      <c r="E2" s="30" t="s">
        <v>426</v>
      </c>
      <c r="F2" s="30" t="s">
        <v>424</v>
      </c>
      <c r="G2" s="30" t="s">
        <v>425</v>
      </c>
      <c r="H2" s="30" t="s">
        <v>426</v>
      </c>
      <c r="I2" s="30" t="s">
        <v>424</v>
      </c>
      <c r="J2" s="30" t="s">
        <v>425</v>
      </c>
      <c r="K2" s="30" t="s">
        <v>426</v>
      </c>
      <c r="L2" s="30" t="s">
        <v>424</v>
      </c>
      <c r="M2" s="30" t="s">
        <v>425</v>
      </c>
      <c r="N2" s="30" t="s">
        <v>426</v>
      </c>
      <c r="O2" s="30" t="s">
        <v>424</v>
      </c>
      <c r="P2" s="30" t="s">
        <v>425</v>
      </c>
      <c r="Q2" s="30" t="s">
        <v>426</v>
      </c>
      <c r="R2" s="30" t="s">
        <v>424</v>
      </c>
      <c r="S2" s="30" t="s">
        <v>425</v>
      </c>
      <c r="T2" s="30" t="s">
        <v>426</v>
      </c>
      <c r="U2" s="30" t="s">
        <v>424</v>
      </c>
      <c r="V2" s="30" t="s">
        <v>425</v>
      </c>
      <c r="W2" s="30" t="s">
        <v>426</v>
      </c>
      <c r="X2" s="30" t="s">
        <v>424</v>
      </c>
      <c r="Y2" s="30" t="s">
        <v>425</v>
      </c>
      <c r="Z2" s="30" t="s">
        <v>426</v>
      </c>
      <c r="AA2" s="30" t="s">
        <v>424</v>
      </c>
      <c r="AB2" s="30" t="s">
        <v>425</v>
      </c>
      <c r="AC2" s="30" t="s">
        <v>426</v>
      </c>
      <c r="AD2" s="30" t="s">
        <v>424</v>
      </c>
      <c r="AE2" s="30" t="s">
        <v>425</v>
      </c>
      <c r="AF2" s="30" t="s">
        <v>426</v>
      </c>
      <c r="AG2" s="30" t="s">
        <v>424</v>
      </c>
      <c r="AH2" s="30" t="s">
        <v>425</v>
      </c>
      <c r="AI2" s="30" t="s">
        <v>426</v>
      </c>
      <c r="AJ2" s="30" t="s">
        <v>424</v>
      </c>
      <c r="AK2" s="30" t="s">
        <v>425</v>
      </c>
      <c r="AL2" s="30" t="s">
        <v>426</v>
      </c>
      <c r="AM2" s="30" t="s">
        <v>424</v>
      </c>
      <c r="AN2" s="30" t="s">
        <v>425</v>
      </c>
      <c r="AO2" s="30" t="s">
        <v>426</v>
      </c>
      <c r="AP2" s="30" t="s">
        <v>424</v>
      </c>
      <c r="AQ2" s="30" t="s">
        <v>425</v>
      </c>
      <c r="AR2" s="30" t="s">
        <v>426</v>
      </c>
      <c r="AS2" s="30" t="s">
        <v>424</v>
      </c>
      <c r="AT2" s="30" t="s">
        <v>425</v>
      </c>
    </row>
    <row r="3" spans="1:46" ht="20.100000000000001" customHeight="1" x14ac:dyDescent="0.25">
      <c r="A3" s="30" t="s">
        <v>423</v>
      </c>
      <c r="B3" s="32">
        <v>48</v>
      </c>
      <c r="C3" s="32">
        <v>63</v>
      </c>
      <c r="D3" s="32">
        <v>33</v>
      </c>
      <c r="E3" s="32">
        <v>49</v>
      </c>
      <c r="F3" s="32">
        <v>63</v>
      </c>
      <c r="G3" s="32">
        <v>34</v>
      </c>
      <c r="H3" s="32">
        <v>49</v>
      </c>
      <c r="I3" s="32">
        <v>63</v>
      </c>
      <c r="J3" s="32">
        <v>34</v>
      </c>
      <c r="K3" s="32">
        <v>49</v>
      </c>
      <c r="L3" s="32">
        <v>62</v>
      </c>
      <c r="M3" s="32">
        <v>34</v>
      </c>
      <c r="N3" s="32">
        <v>49</v>
      </c>
      <c r="O3" s="32">
        <v>62</v>
      </c>
      <c r="P3" s="32">
        <v>34</v>
      </c>
      <c r="Q3" s="32">
        <v>49</v>
      </c>
      <c r="R3" s="32">
        <v>61</v>
      </c>
      <c r="S3" s="32">
        <v>34</v>
      </c>
      <c r="T3" s="32">
        <v>51</v>
      </c>
      <c r="U3" s="32">
        <v>61</v>
      </c>
      <c r="V3" s="32">
        <v>35</v>
      </c>
      <c r="W3" s="32">
        <v>50</v>
      </c>
      <c r="X3" s="32">
        <v>61</v>
      </c>
      <c r="Y3" s="32">
        <v>35</v>
      </c>
      <c r="Z3" s="32">
        <v>51</v>
      </c>
      <c r="AA3" s="32">
        <v>61</v>
      </c>
      <c r="AB3" s="32">
        <v>35</v>
      </c>
      <c r="AC3" s="32">
        <v>51</v>
      </c>
      <c r="AD3" s="32">
        <v>61</v>
      </c>
      <c r="AE3" s="32">
        <v>36</v>
      </c>
      <c r="AF3" s="32">
        <v>51</v>
      </c>
      <c r="AG3" s="32">
        <v>62</v>
      </c>
      <c r="AH3" s="32">
        <v>36</v>
      </c>
      <c r="AI3" s="32">
        <v>51</v>
      </c>
      <c r="AJ3" s="32">
        <v>62</v>
      </c>
      <c r="AK3" s="32">
        <v>36</v>
      </c>
      <c r="AL3" s="32">
        <v>52</v>
      </c>
      <c r="AM3" s="32">
        <v>62</v>
      </c>
      <c r="AN3" s="32">
        <v>36</v>
      </c>
      <c r="AO3" s="32">
        <v>51</v>
      </c>
      <c r="AP3" s="32">
        <v>61</v>
      </c>
      <c r="AQ3" s="32">
        <v>35</v>
      </c>
      <c r="AR3" s="32">
        <v>52</v>
      </c>
      <c r="AS3" s="32">
        <v>61</v>
      </c>
      <c r="AT3" s="32">
        <v>35</v>
      </c>
    </row>
    <row r="4" spans="1:46" ht="20.100000000000001" customHeight="1" x14ac:dyDescent="0.25">
      <c r="A4" s="30" t="s">
        <v>422</v>
      </c>
      <c r="B4" s="32" t="s">
        <v>362</v>
      </c>
      <c r="C4" s="32" t="s">
        <v>362</v>
      </c>
      <c r="D4" s="32" t="s">
        <v>362</v>
      </c>
      <c r="E4" s="32" t="s">
        <v>362</v>
      </c>
      <c r="F4" s="32" t="s">
        <v>362</v>
      </c>
      <c r="G4" s="32" t="s">
        <v>362</v>
      </c>
      <c r="H4" s="32" t="s">
        <v>362</v>
      </c>
      <c r="I4" s="32" t="s">
        <v>362</v>
      </c>
      <c r="J4" s="32" t="s">
        <v>362</v>
      </c>
      <c r="K4" s="32" t="s">
        <v>362</v>
      </c>
      <c r="L4" s="32" t="s">
        <v>362</v>
      </c>
      <c r="M4" s="32" t="s">
        <v>362</v>
      </c>
      <c r="N4" s="32" t="s">
        <v>362</v>
      </c>
      <c r="O4" s="32" t="s">
        <v>362</v>
      </c>
      <c r="P4" s="32" t="s">
        <v>362</v>
      </c>
      <c r="Q4" s="32" t="s">
        <v>362</v>
      </c>
      <c r="R4" s="32" t="s">
        <v>362</v>
      </c>
      <c r="S4" s="32" t="s">
        <v>362</v>
      </c>
      <c r="T4" s="32" t="s">
        <v>362</v>
      </c>
      <c r="U4" s="32" t="s">
        <v>362</v>
      </c>
      <c r="V4" s="32" t="s">
        <v>362</v>
      </c>
      <c r="W4" s="32">
        <v>53</v>
      </c>
      <c r="X4" s="32">
        <v>63</v>
      </c>
      <c r="Y4" s="32">
        <v>36</v>
      </c>
      <c r="Z4" s="32">
        <v>53</v>
      </c>
      <c r="AA4" s="32">
        <v>63</v>
      </c>
      <c r="AB4" s="32">
        <v>36</v>
      </c>
      <c r="AC4" s="32">
        <v>53</v>
      </c>
      <c r="AD4" s="32">
        <v>63</v>
      </c>
      <c r="AE4" s="32">
        <v>36</v>
      </c>
      <c r="AF4" s="32">
        <v>54</v>
      </c>
      <c r="AG4" s="32">
        <v>64</v>
      </c>
      <c r="AH4" s="32">
        <v>37</v>
      </c>
      <c r="AI4" s="32">
        <v>54</v>
      </c>
      <c r="AJ4" s="32">
        <v>64</v>
      </c>
      <c r="AK4" s="32">
        <v>36</v>
      </c>
      <c r="AL4" s="32">
        <v>54</v>
      </c>
      <c r="AM4" s="32">
        <v>64</v>
      </c>
      <c r="AN4" s="32">
        <v>36</v>
      </c>
      <c r="AO4" s="32">
        <v>54</v>
      </c>
      <c r="AP4" s="32">
        <v>64</v>
      </c>
      <c r="AQ4" s="32">
        <v>36</v>
      </c>
      <c r="AR4" s="32">
        <v>54</v>
      </c>
      <c r="AS4" s="32">
        <v>63</v>
      </c>
      <c r="AT4" s="32">
        <v>36</v>
      </c>
    </row>
    <row r="5" spans="1:46" x14ac:dyDescent="0.2">
      <c r="A5" s="29" t="s">
        <v>421</v>
      </c>
      <c r="B5" s="85">
        <f t="shared" ref="B5:AT5" si="0">SUM(B3:B4)</f>
        <v>48</v>
      </c>
      <c r="C5" s="85">
        <f t="shared" si="0"/>
        <v>63</v>
      </c>
      <c r="D5" s="85">
        <f t="shared" si="0"/>
        <v>33</v>
      </c>
      <c r="E5" s="85">
        <f t="shared" si="0"/>
        <v>49</v>
      </c>
      <c r="F5" s="85">
        <f t="shared" si="0"/>
        <v>63</v>
      </c>
      <c r="G5" s="85">
        <f t="shared" si="0"/>
        <v>34</v>
      </c>
      <c r="H5" s="85">
        <f t="shared" si="0"/>
        <v>49</v>
      </c>
      <c r="I5" s="85">
        <f t="shared" si="0"/>
        <v>63</v>
      </c>
      <c r="J5" s="85">
        <f t="shared" si="0"/>
        <v>34</v>
      </c>
      <c r="K5" s="85">
        <f t="shared" si="0"/>
        <v>49</v>
      </c>
      <c r="L5" s="85">
        <f t="shared" si="0"/>
        <v>62</v>
      </c>
      <c r="M5" s="85">
        <f t="shared" si="0"/>
        <v>34</v>
      </c>
      <c r="N5" s="85">
        <f t="shared" si="0"/>
        <v>49</v>
      </c>
      <c r="O5" s="85">
        <f t="shared" si="0"/>
        <v>62</v>
      </c>
      <c r="P5" s="85">
        <f t="shared" si="0"/>
        <v>34</v>
      </c>
      <c r="Q5" s="85">
        <f t="shared" si="0"/>
        <v>49</v>
      </c>
      <c r="R5" s="85">
        <f t="shared" si="0"/>
        <v>61</v>
      </c>
      <c r="S5" s="85">
        <f t="shared" si="0"/>
        <v>34</v>
      </c>
      <c r="T5" s="85">
        <f t="shared" si="0"/>
        <v>51</v>
      </c>
      <c r="U5" s="85">
        <f t="shared" si="0"/>
        <v>61</v>
      </c>
      <c r="V5" s="85">
        <f t="shared" si="0"/>
        <v>35</v>
      </c>
      <c r="W5" s="85">
        <f t="shared" si="0"/>
        <v>103</v>
      </c>
      <c r="X5" s="85">
        <f t="shared" si="0"/>
        <v>124</v>
      </c>
      <c r="Y5" s="85">
        <f t="shared" si="0"/>
        <v>71</v>
      </c>
      <c r="Z5" s="85">
        <f t="shared" si="0"/>
        <v>104</v>
      </c>
      <c r="AA5" s="85">
        <f t="shared" si="0"/>
        <v>124</v>
      </c>
      <c r="AB5" s="85">
        <f t="shared" si="0"/>
        <v>71</v>
      </c>
      <c r="AC5" s="85">
        <f t="shared" si="0"/>
        <v>104</v>
      </c>
      <c r="AD5" s="85">
        <f t="shared" si="0"/>
        <v>124</v>
      </c>
      <c r="AE5" s="85">
        <f t="shared" si="0"/>
        <v>72</v>
      </c>
      <c r="AF5" s="85">
        <f t="shared" si="0"/>
        <v>105</v>
      </c>
      <c r="AG5" s="85">
        <f t="shared" si="0"/>
        <v>126</v>
      </c>
      <c r="AH5" s="85">
        <f t="shared" si="0"/>
        <v>73</v>
      </c>
      <c r="AI5" s="85">
        <f t="shared" si="0"/>
        <v>105</v>
      </c>
      <c r="AJ5" s="85">
        <f t="shared" si="0"/>
        <v>126</v>
      </c>
      <c r="AK5" s="85">
        <f t="shared" si="0"/>
        <v>72</v>
      </c>
      <c r="AL5" s="85">
        <f t="shared" si="0"/>
        <v>106</v>
      </c>
      <c r="AM5" s="85">
        <f t="shared" si="0"/>
        <v>126</v>
      </c>
      <c r="AN5" s="85">
        <f t="shared" si="0"/>
        <v>72</v>
      </c>
      <c r="AO5" s="85">
        <f t="shared" si="0"/>
        <v>105</v>
      </c>
      <c r="AP5" s="85">
        <f t="shared" si="0"/>
        <v>125</v>
      </c>
      <c r="AQ5" s="85">
        <f t="shared" si="0"/>
        <v>71</v>
      </c>
      <c r="AR5" s="85">
        <f t="shared" si="0"/>
        <v>106</v>
      </c>
      <c r="AS5" s="85">
        <f t="shared" si="0"/>
        <v>124</v>
      </c>
      <c r="AT5" s="85">
        <f t="shared" si="0"/>
        <v>71</v>
      </c>
    </row>
  </sheetData>
  <mergeCells count="16">
    <mergeCell ref="A1:A2"/>
    <mergeCell ref="B1:D1"/>
    <mergeCell ref="E1:G1"/>
    <mergeCell ref="H1:J1"/>
    <mergeCell ref="AO1:AQ1"/>
    <mergeCell ref="K1:M1"/>
    <mergeCell ref="N1:P1"/>
    <mergeCell ref="Q1:S1"/>
    <mergeCell ref="T1:V1"/>
    <mergeCell ref="W1:Y1"/>
    <mergeCell ref="AR1:AT1"/>
    <mergeCell ref="Z1:AB1"/>
    <mergeCell ref="AC1:AE1"/>
    <mergeCell ref="AF1:AH1"/>
    <mergeCell ref="AI1:AK1"/>
    <mergeCell ref="AL1:AN1"/>
  </mergeCells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EN12"/>
  <sheetViews>
    <sheetView topLeftCell="DZ1" zoomScaleNormal="100" workbookViewId="0">
      <selection activeCell="A2" sqref="A2:A3"/>
    </sheetView>
  </sheetViews>
  <sheetFormatPr defaultColWidth="24" defaultRowHeight="13.5" x14ac:dyDescent="0.2"/>
  <cols>
    <col min="1" max="1" width="24" style="29"/>
    <col min="2" max="3" width="0" style="29" hidden="1" customWidth="1"/>
    <col min="4" max="10" width="24" style="29"/>
    <col min="11" max="12" width="0" style="29" hidden="1" customWidth="1"/>
    <col min="13" max="19" width="24" style="29"/>
    <col min="20" max="21" width="0" style="29" hidden="1" customWidth="1"/>
    <col min="22" max="28" width="24" style="29"/>
    <col min="29" max="30" width="0" style="29" hidden="1" customWidth="1"/>
    <col min="31" max="37" width="24" style="29"/>
    <col min="38" max="39" width="0" style="29" hidden="1" customWidth="1"/>
    <col min="40" max="46" width="24" style="29"/>
    <col min="47" max="48" width="0" style="29" hidden="1" customWidth="1"/>
    <col min="49" max="55" width="24" style="29"/>
    <col min="56" max="57" width="0" style="29" hidden="1" customWidth="1"/>
    <col min="58" max="64" width="24" style="29"/>
    <col min="65" max="66" width="0" style="29" hidden="1" customWidth="1"/>
    <col min="67" max="73" width="24" style="29"/>
    <col min="74" max="75" width="0" style="29" hidden="1" customWidth="1"/>
    <col min="76" max="82" width="24" style="29"/>
    <col min="83" max="84" width="0" style="29" hidden="1" customWidth="1"/>
    <col min="85" max="91" width="24" style="29"/>
    <col min="92" max="93" width="0" style="29" hidden="1" customWidth="1"/>
    <col min="94" max="100" width="24" style="29"/>
    <col min="101" max="102" width="0" style="29" hidden="1" customWidth="1"/>
    <col min="103" max="109" width="24" style="29"/>
    <col min="110" max="111" width="0" style="29" hidden="1" customWidth="1"/>
    <col min="112" max="118" width="24" style="29"/>
    <col min="119" max="120" width="0" style="29" hidden="1" customWidth="1"/>
    <col min="121" max="127" width="24" style="29"/>
    <col min="128" max="129" width="0" style="29" hidden="1" customWidth="1"/>
    <col min="130" max="16384" width="24" style="29"/>
  </cols>
  <sheetData>
    <row r="1" spans="1:144" x14ac:dyDescent="0.25">
      <c r="A1" s="58" t="s">
        <v>798</v>
      </c>
      <c r="DZ1" s="58" t="s">
        <v>852</v>
      </c>
    </row>
    <row r="2" spans="1:144" ht="20.100000000000001" customHeight="1" x14ac:dyDescent="0.25">
      <c r="A2" s="137" t="s">
        <v>427</v>
      </c>
      <c r="B2" s="140" t="s">
        <v>442</v>
      </c>
      <c r="C2" s="140" t="s">
        <v>442</v>
      </c>
      <c r="D2" s="140"/>
      <c r="E2" s="140"/>
      <c r="F2" s="140" t="s">
        <v>442</v>
      </c>
      <c r="G2" s="140" t="s">
        <v>442</v>
      </c>
      <c r="H2" s="140" t="s">
        <v>442</v>
      </c>
      <c r="I2" s="140" t="s">
        <v>442</v>
      </c>
      <c r="J2" s="140" t="s">
        <v>442</v>
      </c>
      <c r="K2" s="140" t="s">
        <v>441</v>
      </c>
      <c r="L2" s="140" t="s">
        <v>441</v>
      </c>
      <c r="M2" s="140"/>
      <c r="N2" s="140"/>
      <c r="O2" s="140" t="s">
        <v>441</v>
      </c>
      <c r="P2" s="140" t="s">
        <v>441</v>
      </c>
      <c r="Q2" s="140" t="s">
        <v>441</v>
      </c>
      <c r="R2" s="140" t="s">
        <v>441</v>
      </c>
      <c r="S2" s="140" t="s">
        <v>441</v>
      </c>
      <c r="T2" s="140" t="s">
        <v>440</v>
      </c>
      <c r="U2" s="140" t="s">
        <v>440</v>
      </c>
      <c r="V2" s="140"/>
      <c r="W2" s="140"/>
      <c r="X2" s="140" t="s">
        <v>440</v>
      </c>
      <c r="Y2" s="140" t="s">
        <v>440</v>
      </c>
      <c r="Z2" s="140" t="s">
        <v>440</v>
      </c>
      <c r="AA2" s="140" t="s">
        <v>440</v>
      </c>
      <c r="AB2" s="140" t="s">
        <v>440</v>
      </c>
      <c r="AC2" s="140" t="s">
        <v>439</v>
      </c>
      <c r="AD2" s="140" t="s">
        <v>439</v>
      </c>
      <c r="AE2" s="140"/>
      <c r="AF2" s="140"/>
      <c r="AG2" s="140" t="s">
        <v>439</v>
      </c>
      <c r="AH2" s="140" t="s">
        <v>439</v>
      </c>
      <c r="AI2" s="140" t="s">
        <v>439</v>
      </c>
      <c r="AJ2" s="140" t="s">
        <v>439</v>
      </c>
      <c r="AK2" s="140" t="s">
        <v>439</v>
      </c>
      <c r="AL2" s="140" t="s">
        <v>438</v>
      </c>
      <c r="AM2" s="140" t="s">
        <v>438</v>
      </c>
      <c r="AN2" s="140"/>
      <c r="AO2" s="140"/>
      <c r="AP2" s="140" t="s">
        <v>438</v>
      </c>
      <c r="AQ2" s="140" t="s">
        <v>438</v>
      </c>
      <c r="AR2" s="140" t="s">
        <v>438</v>
      </c>
      <c r="AS2" s="140" t="s">
        <v>438</v>
      </c>
      <c r="AT2" s="140" t="s">
        <v>438</v>
      </c>
      <c r="AU2" s="140" t="s">
        <v>437</v>
      </c>
      <c r="AV2" s="140" t="s">
        <v>437</v>
      </c>
      <c r="AW2" s="140"/>
      <c r="AX2" s="140"/>
      <c r="AY2" s="140" t="s">
        <v>437</v>
      </c>
      <c r="AZ2" s="140" t="s">
        <v>437</v>
      </c>
      <c r="BA2" s="140" t="s">
        <v>437</v>
      </c>
      <c r="BB2" s="140" t="s">
        <v>437</v>
      </c>
      <c r="BC2" s="140" t="s">
        <v>437</v>
      </c>
      <c r="BD2" s="140" t="s">
        <v>436</v>
      </c>
      <c r="BE2" s="140" t="s">
        <v>436</v>
      </c>
      <c r="BF2" s="140"/>
      <c r="BG2" s="140"/>
      <c r="BH2" s="140" t="s">
        <v>436</v>
      </c>
      <c r="BI2" s="140" t="s">
        <v>436</v>
      </c>
      <c r="BJ2" s="140" t="s">
        <v>436</v>
      </c>
      <c r="BK2" s="140" t="s">
        <v>436</v>
      </c>
      <c r="BL2" s="140" t="s">
        <v>436</v>
      </c>
      <c r="BM2" s="140" t="s">
        <v>435</v>
      </c>
      <c r="BN2" s="140" t="s">
        <v>435</v>
      </c>
      <c r="BO2" s="140"/>
      <c r="BP2" s="140"/>
      <c r="BQ2" s="140" t="s">
        <v>435</v>
      </c>
      <c r="BR2" s="140" t="s">
        <v>435</v>
      </c>
      <c r="BS2" s="140" t="s">
        <v>435</v>
      </c>
      <c r="BT2" s="140" t="s">
        <v>435</v>
      </c>
      <c r="BU2" s="140" t="s">
        <v>435</v>
      </c>
      <c r="BV2" s="140" t="s">
        <v>434</v>
      </c>
      <c r="BW2" s="140" t="s">
        <v>434</v>
      </c>
      <c r="BX2" s="140"/>
      <c r="BY2" s="140"/>
      <c r="BZ2" s="140" t="s">
        <v>434</v>
      </c>
      <c r="CA2" s="140" t="s">
        <v>434</v>
      </c>
      <c r="CB2" s="140" t="s">
        <v>434</v>
      </c>
      <c r="CC2" s="140" t="s">
        <v>434</v>
      </c>
      <c r="CD2" s="140" t="s">
        <v>434</v>
      </c>
      <c r="CE2" s="140" t="s">
        <v>433</v>
      </c>
      <c r="CF2" s="140" t="s">
        <v>433</v>
      </c>
      <c r="CG2" s="140"/>
      <c r="CH2" s="140"/>
      <c r="CI2" s="140" t="s">
        <v>433</v>
      </c>
      <c r="CJ2" s="140" t="s">
        <v>433</v>
      </c>
      <c r="CK2" s="140" t="s">
        <v>433</v>
      </c>
      <c r="CL2" s="140" t="s">
        <v>433</v>
      </c>
      <c r="CM2" s="140" t="s">
        <v>433</v>
      </c>
      <c r="CN2" s="140" t="s">
        <v>432</v>
      </c>
      <c r="CO2" s="140" t="s">
        <v>432</v>
      </c>
      <c r="CP2" s="140"/>
      <c r="CQ2" s="140"/>
      <c r="CR2" s="140" t="s">
        <v>432</v>
      </c>
      <c r="CS2" s="140" t="s">
        <v>432</v>
      </c>
      <c r="CT2" s="140" t="s">
        <v>432</v>
      </c>
      <c r="CU2" s="140" t="s">
        <v>432</v>
      </c>
      <c r="CV2" s="140" t="s">
        <v>432</v>
      </c>
      <c r="CW2" s="140" t="s">
        <v>431</v>
      </c>
      <c r="CX2" s="140" t="s">
        <v>431</v>
      </c>
      <c r="CY2" s="140"/>
      <c r="CZ2" s="140"/>
      <c r="DA2" s="140" t="s">
        <v>431</v>
      </c>
      <c r="DB2" s="140" t="s">
        <v>431</v>
      </c>
      <c r="DC2" s="140" t="s">
        <v>431</v>
      </c>
      <c r="DD2" s="140" t="s">
        <v>431</v>
      </c>
      <c r="DE2" s="140" t="s">
        <v>431</v>
      </c>
      <c r="DF2" s="140" t="s">
        <v>430</v>
      </c>
      <c r="DG2" s="140" t="s">
        <v>430</v>
      </c>
      <c r="DH2" s="140"/>
      <c r="DI2" s="140"/>
      <c r="DJ2" s="140" t="s">
        <v>430</v>
      </c>
      <c r="DK2" s="140" t="s">
        <v>430</v>
      </c>
      <c r="DL2" s="140" t="s">
        <v>430</v>
      </c>
      <c r="DM2" s="140" t="s">
        <v>430</v>
      </c>
      <c r="DN2" s="140" t="s">
        <v>430</v>
      </c>
      <c r="DO2" s="140" t="s">
        <v>429</v>
      </c>
      <c r="DP2" s="140" t="s">
        <v>429</v>
      </c>
      <c r="DQ2" s="140"/>
      <c r="DR2" s="140"/>
      <c r="DS2" s="140" t="s">
        <v>429</v>
      </c>
      <c r="DT2" s="140" t="s">
        <v>429</v>
      </c>
      <c r="DU2" s="140" t="s">
        <v>429</v>
      </c>
      <c r="DV2" s="140" t="s">
        <v>429</v>
      </c>
      <c r="DW2" s="140" t="s">
        <v>429</v>
      </c>
      <c r="DX2" s="140" t="s">
        <v>428</v>
      </c>
      <c r="DY2" s="140" t="s">
        <v>428</v>
      </c>
      <c r="DZ2" s="140"/>
      <c r="EA2" s="140"/>
      <c r="EB2" s="140" t="s">
        <v>428</v>
      </c>
      <c r="EC2" s="140" t="s">
        <v>428</v>
      </c>
      <c r="ED2" s="140" t="s">
        <v>428</v>
      </c>
      <c r="EE2" s="140" t="s">
        <v>428</v>
      </c>
      <c r="EF2" s="140" t="s">
        <v>428</v>
      </c>
      <c r="EG2" s="67">
        <v>2025.05</v>
      </c>
    </row>
    <row r="3" spans="1:144" ht="20.100000000000001" customHeight="1" x14ac:dyDescent="0.25">
      <c r="A3" s="138" t="s">
        <v>427</v>
      </c>
      <c r="B3" s="30" t="s">
        <v>451</v>
      </c>
      <c r="C3" s="30" t="s">
        <v>450</v>
      </c>
      <c r="D3" s="30" t="s">
        <v>449</v>
      </c>
      <c r="E3" s="30" t="s">
        <v>448</v>
      </c>
      <c r="F3" s="30" t="s">
        <v>447</v>
      </c>
      <c r="G3" s="30" t="s">
        <v>446</v>
      </c>
      <c r="H3" s="30" t="s">
        <v>445</v>
      </c>
      <c r="I3" s="30" t="s">
        <v>444</v>
      </c>
      <c r="J3" s="30" t="s">
        <v>443</v>
      </c>
      <c r="K3" s="30" t="s">
        <v>451</v>
      </c>
      <c r="L3" s="30" t="s">
        <v>450</v>
      </c>
      <c r="M3" s="30" t="s">
        <v>449</v>
      </c>
      <c r="N3" s="30" t="s">
        <v>448</v>
      </c>
      <c r="O3" s="30" t="s">
        <v>447</v>
      </c>
      <c r="P3" s="30" t="s">
        <v>446</v>
      </c>
      <c r="Q3" s="30" t="s">
        <v>445</v>
      </c>
      <c r="R3" s="30" t="s">
        <v>444</v>
      </c>
      <c r="S3" s="30" t="s">
        <v>443</v>
      </c>
      <c r="T3" s="30" t="s">
        <v>451</v>
      </c>
      <c r="U3" s="30" t="s">
        <v>450</v>
      </c>
      <c r="V3" s="30" t="s">
        <v>449</v>
      </c>
      <c r="W3" s="30" t="s">
        <v>448</v>
      </c>
      <c r="X3" s="30" t="s">
        <v>447</v>
      </c>
      <c r="Y3" s="30" t="s">
        <v>446</v>
      </c>
      <c r="Z3" s="30" t="s">
        <v>445</v>
      </c>
      <c r="AA3" s="30" t="s">
        <v>444</v>
      </c>
      <c r="AB3" s="30" t="s">
        <v>443</v>
      </c>
      <c r="AC3" s="30" t="s">
        <v>451</v>
      </c>
      <c r="AD3" s="30" t="s">
        <v>450</v>
      </c>
      <c r="AE3" s="30" t="s">
        <v>449</v>
      </c>
      <c r="AF3" s="30" t="s">
        <v>448</v>
      </c>
      <c r="AG3" s="30" t="s">
        <v>447</v>
      </c>
      <c r="AH3" s="30" t="s">
        <v>446</v>
      </c>
      <c r="AI3" s="30" t="s">
        <v>445</v>
      </c>
      <c r="AJ3" s="30" t="s">
        <v>444</v>
      </c>
      <c r="AK3" s="30" t="s">
        <v>443</v>
      </c>
      <c r="AL3" s="30" t="s">
        <v>451</v>
      </c>
      <c r="AM3" s="30" t="s">
        <v>450</v>
      </c>
      <c r="AN3" s="30" t="s">
        <v>449</v>
      </c>
      <c r="AO3" s="30" t="s">
        <v>448</v>
      </c>
      <c r="AP3" s="30" t="s">
        <v>447</v>
      </c>
      <c r="AQ3" s="30" t="s">
        <v>446</v>
      </c>
      <c r="AR3" s="30" t="s">
        <v>445</v>
      </c>
      <c r="AS3" s="30" t="s">
        <v>444</v>
      </c>
      <c r="AT3" s="30" t="s">
        <v>443</v>
      </c>
      <c r="AU3" s="30" t="s">
        <v>451</v>
      </c>
      <c r="AV3" s="30" t="s">
        <v>450</v>
      </c>
      <c r="AW3" s="30" t="s">
        <v>449</v>
      </c>
      <c r="AX3" s="30" t="s">
        <v>448</v>
      </c>
      <c r="AY3" s="30" t="s">
        <v>447</v>
      </c>
      <c r="AZ3" s="30" t="s">
        <v>446</v>
      </c>
      <c r="BA3" s="30" t="s">
        <v>445</v>
      </c>
      <c r="BB3" s="30" t="s">
        <v>444</v>
      </c>
      <c r="BC3" s="30" t="s">
        <v>443</v>
      </c>
      <c r="BD3" s="30" t="s">
        <v>451</v>
      </c>
      <c r="BE3" s="30" t="s">
        <v>450</v>
      </c>
      <c r="BF3" s="30" t="s">
        <v>449</v>
      </c>
      <c r="BG3" s="30" t="s">
        <v>448</v>
      </c>
      <c r="BH3" s="30" t="s">
        <v>447</v>
      </c>
      <c r="BI3" s="30" t="s">
        <v>446</v>
      </c>
      <c r="BJ3" s="30" t="s">
        <v>445</v>
      </c>
      <c r="BK3" s="30" t="s">
        <v>444</v>
      </c>
      <c r="BL3" s="30" t="s">
        <v>443</v>
      </c>
      <c r="BM3" s="30" t="s">
        <v>451</v>
      </c>
      <c r="BN3" s="30" t="s">
        <v>450</v>
      </c>
      <c r="BO3" s="30" t="s">
        <v>449</v>
      </c>
      <c r="BP3" s="30" t="s">
        <v>448</v>
      </c>
      <c r="BQ3" s="30" t="s">
        <v>447</v>
      </c>
      <c r="BR3" s="30" t="s">
        <v>446</v>
      </c>
      <c r="BS3" s="30" t="s">
        <v>445</v>
      </c>
      <c r="BT3" s="30" t="s">
        <v>444</v>
      </c>
      <c r="BU3" s="30" t="s">
        <v>443</v>
      </c>
      <c r="BV3" s="30" t="s">
        <v>451</v>
      </c>
      <c r="BW3" s="30" t="s">
        <v>450</v>
      </c>
      <c r="BX3" s="30" t="s">
        <v>449</v>
      </c>
      <c r="BY3" s="30" t="s">
        <v>448</v>
      </c>
      <c r="BZ3" s="30" t="s">
        <v>447</v>
      </c>
      <c r="CA3" s="30" t="s">
        <v>446</v>
      </c>
      <c r="CB3" s="30" t="s">
        <v>445</v>
      </c>
      <c r="CC3" s="30" t="s">
        <v>444</v>
      </c>
      <c r="CD3" s="30" t="s">
        <v>443</v>
      </c>
      <c r="CE3" s="30" t="s">
        <v>451</v>
      </c>
      <c r="CF3" s="30" t="s">
        <v>450</v>
      </c>
      <c r="CG3" s="30" t="s">
        <v>449</v>
      </c>
      <c r="CH3" s="30" t="s">
        <v>448</v>
      </c>
      <c r="CI3" s="30" t="s">
        <v>447</v>
      </c>
      <c r="CJ3" s="30" t="s">
        <v>446</v>
      </c>
      <c r="CK3" s="30" t="s">
        <v>445</v>
      </c>
      <c r="CL3" s="30" t="s">
        <v>444</v>
      </c>
      <c r="CM3" s="30" t="s">
        <v>443</v>
      </c>
      <c r="CN3" s="30" t="s">
        <v>451</v>
      </c>
      <c r="CO3" s="30" t="s">
        <v>450</v>
      </c>
      <c r="CP3" s="30" t="s">
        <v>449</v>
      </c>
      <c r="CQ3" s="30" t="s">
        <v>448</v>
      </c>
      <c r="CR3" s="30" t="s">
        <v>447</v>
      </c>
      <c r="CS3" s="30" t="s">
        <v>446</v>
      </c>
      <c r="CT3" s="30" t="s">
        <v>445</v>
      </c>
      <c r="CU3" s="30" t="s">
        <v>444</v>
      </c>
      <c r="CV3" s="30" t="s">
        <v>443</v>
      </c>
      <c r="CW3" s="30" t="s">
        <v>451</v>
      </c>
      <c r="CX3" s="30" t="s">
        <v>450</v>
      </c>
      <c r="CY3" s="30" t="s">
        <v>449</v>
      </c>
      <c r="CZ3" s="30" t="s">
        <v>448</v>
      </c>
      <c r="DA3" s="30" t="s">
        <v>447</v>
      </c>
      <c r="DB3" s="30" t="s">
        <v>446</v>
      </c>
      <c r="DC3" s="30" t="s">
        <v>445</v>
      </c>
      <c r="DD3" s="30" t="s">
        <v>444</v>
      </c>
      <c r="DE3" s="30" t="s">
        <v>443</v>
      </c>
      <c r="DF3" s="30" t="s">
        <v>451</v>
      </c>
      <c r="DG3" s="30" t="s">
        <v>450</v>
      </c>
      <c r="DH3" s="30" t="s">
        <v>449</v>
      </c>
      <c r="DI3" s="30" t="s">
        <v>448</v>
      </c>
      <c r="DJ3" s="30" t="s">
        <v>447</v>
      </c>
      <c r="DK3" s="30" t="s">
        <v>446</v>
      </c>
      <c r="DL3" s="30" t="s">
        <v>445</v>
      </c>
      <c r="DM3" s="30" t="s">
        <v>444</v>
      </c>
      <c r="DN3" s="30" t="s">
        <v>443</v>
      </c>
      <c r="DO3" s="30" t="s">
        <v>451</v>
      </c>
      <c r="DP3" s="30" t="s">
        <v>450</v>
      </c>
      <c r="DQ3" s="30" t="s">
        <v>449</v>
      </c>
      <c r="DR3" s="30" t="s">
        <v>448</v>
      </c>
      <c r="DS3" s="30" t="s">
        <v>447</v>
      </c>
      <c r="DT3" s="30" t="s">
        <v>446</v>
      </c>
      <c r="DU3" s="30" t="s">
        <v>445</v>
      </c>
      <c r="DV3" s="30" t="s">
        <v>444</v>
      </c>
      <c r="DW3" s="30" t="s">
        <v>443</v>
      </c>
      <c r="DX3" s="30" t="s">
        <v>451</v>
      </c>
      <c r="DY3" s="30" t="s">
        <v>450</v>
      </c>
      <c r="DZ3" s="30" t="s">
        <v>449</v>
      </c>
      <c r="EA3" s="30" t="s">
        <v>448</v>
      </c>
      <c r="EB3" s="30" t="s">
        <v>447</v>
      </c>
      <c r="EC3" s="30" t="s">
        <v>446</v>
      </c>
      <c r="ED3" s="30" t="s">
        <v>445</v>
      </c>
      <c r="EE3" s="30" t="s">
        <v>444</v>
      </c>
      <c r="EF3" s="30" t="s">
        <v>443</v>
      </c>
      <c r="EG3" s="30" t="s">
        <v>449</v>
      </c>
      <c r="EH3" s="30" t="s">
        <v>448</v>
      </c>
      <c r="EI3" s="30" t="s">
        <v>447</v>
      </c>
      <c r="EJ3" s="30" t="s">
        <v>446</v>
      </c>
      <c r="EK3" s="30" t="s">
        <v>445</v>
      </c>
      <c r="EL3" s="30" t="s">
        <v>444</v>
      </c>
      <c r="EM3" s="30" t="s">
        <v>443</v>
      </c>
    </row>
    <row r="4" spans="1:144" ht="20.100000000000001" customHeight="1" x14ac:dyDescent="0.25">
      <c r="A4" s="30" t="s">
        <v>423</v>
      </c>
      <c r="B4" s="32">
        <v>2900</v>
      </c>
      <c r="C4" s="32">
        <v>1155</v>
      </c>
      <c r="D4" s="83">
        <f>C4/B4*100</f>
        <v>39.827586206896555</v>
      </c>
      <c r="E4" s="32">
        <v>28</v>
      </c>
      <c r="F4" s="32">
        <v>786</v>
      </c>
      <c r="G4" s="32">
        <v>222</v>
      </c>
      <c r="H4" s="32">
        <v>169</v>
      </c>
      <c r="I4" s="32">
        <v>148</v>
      </c>
      <c r="J4" s="32">
        <v>104</v>
      </c>
      <c r="K4" s="32">
        <v>2880</v>
      </c>
      <c r="L4" s="32">
        <v>1240</v>
      </c>
      <c r="M4" s="84">
        <f>L4/K4*100</f>
        <v>43.055555555555557</v>
      </c>
      <c r="N4" s="32">
        <v>28</v>
      </c>
      <c r="O4" s="32">
        <v>853</v>
      </c>
      <c r="P4" s="32">
        <v>218</v>
      </c>
      <c r="Q4" s="32">
        <v>187</v>
      </c>
      <c r="R4" s="32">
        <v>151</v>
      </c>
      <c r="S4" s="32">
        <v>130</v>
      </c>
      <c r="T4" s="32">
        <v>2881</v>
      </c>
      <c r="U4" s="32">
        <v>1233</v>
      </c>
      <c r="V4" s="84">
        <f>U4/T4*100</f>
        <v>42.797639708434573</v>
      </c>
      <c r="W4" s="32">
        <v>28</v>
      </c>
      <c r="X4" s="32">
        <v>851</v>
      </c>
      <c r="Y4" s="32">
        <v>268</v>
      </c>
      <c r="Z4" s="32">
        <v>189</v>
      </c>
      <c r="AA4" s="32">
        <v>135</v>
      </c>
      <c r="AB4" s="32">
        <v>128</v>
      </c>
      <c r="AC4" s="32">
        <v>2830</v>
      </c>
      <c r="AD4" s="32">
        <v>1211</v>
      </c>
      <c r="AE4" s="84">
        <f>AD4/AC4*100</f>
        <v>42.791519434628981</v>
      </c>
      <c r="AF4" s="32">
        <v>27</v>
      </c>
      <c r="AG4" s="32">
        <v>834</v>
      </c>
      <c r="AH4" s="32">
        <v>282</v>
      </c>
      <c r="AI4" s="32">
        <v>153</v>
      </c>
      <c r="AJ4" s="32">
        <v>150</v>
      </c>
      <c r="AK4" s="32">
        <v>107</v>
      </c>
      <c r="AL4" s="32">
        <v>2811</v>
      </c>
      <c r="AM4" s="32">
        <v>1198</v>
      </c>
      <c r="AN4" s="84">
        <f>AM4/AL4*100</f>
        <v>42.618285307719674</v>
      </c>
      <c r="AO4" s="32">
        <v>27</v>
      </c>
      <c r="AP4" s="32">
        <v>831</v>
      </c>
      <c r="AQ4" s="32">
        <v>268</v>
      </c>
      <c r="AR4" s="32">
        <v>168</v>
      </c>
      <c r="AS4" s="32">
        <v>169</v>
      </c>
      <c r="AT4" s="32">
        <v>96</v>
      </c>
      <c r="AU4" s="32">
        <v>2865</v>
      </c>
      <c r="AV4" s="32">
        <v>1154</v>
      </c>
      <c r="AW4" s="84">
        <f>AV4/AU4*100</f>
        <v>40.279232111692842</v>
      </c>
      <c r="AX4" s="32">
        <v>27</v>
      </c>
      <c r="AY4" s="32">
        <v>836</v>
      </c>
      <c r="AZ4" s="32">
        <v>231</v>
      </c>
      <c r="BA4" s="32">
        <v>163</v>
      </c>
      <c r="BB4" s="32">
        <v>152</v>
      </c>
      <c r="BC4" s="32">
        <v>58</v>
      </c>
      <c r="BD4" s="32">
        <v>2865</v>
      </c>
      <c r="BE4" s="32">
        <v>1272</v>
      </c>
      <c r="BF4" s="84">
        <f>BE4/BD4*100</f>
        <v>44.397905759162306</v>
      </c>
      <c r="BG4" s="32">
        <v>26</v>
      </c>
      <c r="BH4" s="32">
        <v>869</v>
      </c>
      <c r="BI4" s="32">
        <v>343</v>
      </c>
      <c r="BJ4" s="32">
        <v>194</v>
      </c>
      <c r="BK4" s="32">
        <v>145</v>
      </c>
      <c r="BL4" s="32">
        <v>68</v>
      </c>
      <c r="BM4" s="32">
        <v>2930</v>
      </c>
      <c r="BN4" s="32">
        <v>1262</v>
      </c>
      <c r="BO4" s="84">
        <f>BN4/BM4*100</f>
        <v>43.071672354948802</v>
      </c>
      <c r="BP4" s="32">
        <v>26</v>
      </c>
      <c r="BQ4" s="32">
        <v>880</v>
      </c>
      <c r="BR4" s="32">
        <v>382</v>
      </c>
      <c r="BS4" s="32">
        <v>175</v>
      </c>
      <c r="BT4" s="32">
        <v>138</v>
      </c>
      <c r="BU4" s="32">
        <v>56</v>
      </c>
      <c r="BV4" s="32">
        <v>2926</v>
      </c>
      <c r="BW4" s="32">
        <v>1298</v>
      </c>
      <c r="BX4" s="84">
        <f>BW4/BV4*100</f>
        <v>44.360902255639097</v>
      </c>
      <c r="BY4" s="32">
        <v>25</v>
      </c>
      <c r="BZ4" s="32">
        <v>869</v>
      </c>
      <c r="CA4" s="32">
        <v>384</v>
      </c>
      <c r="CB4" s="32">
        <v>167</v>
      </c>
      <c r="CC4" s="32">
        <v>125</v>
      </c>
      <c r="CD4" s="32">
        <v>86</v>
      </c>
      <c r="CE4" s="32">
        <v>2967</v>
      </c>
      <c r="CF4" s="32">
        <v>1360</v>
      </c>
      <c r="CG4" s="84">
        <f>CF4/CE4*100</f>
        <v>45.837546343107519</v>
      </c>
      <c r="CH4" s="32">
        <v>24</v>
      </c>
      <c r="CI4" s="32">
        <v>912</v>
      </c>
      <c r="CJ4" s="32">
        <v>348</v>
      </c>
      <c r="CK4" s="32">
        <v>187</v>
      </c>
      <c r="CL4" s="32">
        <v>144</v>
      </c>
      <c r="CM4" s="32">
        <v>120</v>
      </c>
      <c r="CN4" s="32">
        <v>2920</v>
      </c>
      <c r="CO4" s="32">
        <v>1373</v>
      </c>
      <c r="CP4" s="84">
        <f>CO4/CN4*100</f>
        <v>47.020547945205479</v>
      </c>
      <c r="CQ4" s="32">
        <v>24</v>
      </c>
      <c r="CR4" s="32">
        <v>886</v>
      </c>
      <c r="CS4" s="32">
        <v>361</v>
      </c>
      <c r="CT4" s="32">
        <v>188</v>
      </c>
      <c r="CU4" s="32">
        <v>152</v>
      </c>
      <c r="CV4" s="32">
        <v>135</v>
      </c>
      <c r="CW4" s="32">
        <v>2852</v>
      </c>
      <c r="CX4" s="32">
        <v>1371</v>
      </c>
      <c r="CY4" s="84">
        <f>CX4/CW4*100</f>
        <v>48.071528751753156</v>
      </c>
      <c r="CZ4" s="32">
        <v>24</v>
      </c>
      <c r="DA4" s="32">
        <v>879</v>
      </c>
      <c r="DB4" s="32">
        <v>354</v>
      </c>
      <c r="DC4" s="32">
        <v>147</v>
      </c>
      <c r="DD4" s="32">
        <v>158</v>
      </c>
      <c r="DE4" s="32">
        <v>141</v>
      </c>
      <c r="DF4" s="32">
        <v>2860</v>
      </c>
      <c r="DG4" s="32">
        <v>1332</v>
      </c>
      <c r="DH4" s="84">
        <f>DG4/DF4*100</f>
        <v>46.573426573426573</v>
      </c>
      <c r="DI4" s="32">
        <v>24</v>
      </c>
      <c r="DJ4" s="32">
        <v>875</v>
      </c>
      <c r="DK4" s="32">
        <v>341</v>
      </c>
      <c r="DL4" s="32">
        <v>154</v>
      </c>
      <c r="DM4" s="32">
        <v>116</v>
      </c>
      <c r="DN4" s="32">
        <v>154</v>
      </c>
      <c r="DO4" s="32">
        <v>2825</v>
      </c>
      <c r="DP4" s="32">
        <v>1293</v>
      </c>
      <c r="DQ4" s="84">
        <f>DP4/DO4*100</f>
        <v>45.769911504424776</v>
      </c>
      <c r="DR4" s="32">
        <v>23</v>
      </c>
      <c r="DS4" s="32">
        <v>844</v>
      </c>
      <c r="DT4" s="32">
        <v>319</v>
      </c>
      <c r="DU4" s="32">
        <v>165</v>
      </c>
      <c r="DV4" s="32">
        <v>121</v>
      </c>
      <c r="DW4" s="32">
        <v>138</v>
      </c>
      <c r="DX4" s="32">
        <v>2752</v>
      </c>
      <c r="DY4" s="32">
        <v>1287</v>
      </c>
      <c r="DZ4" s="84">
        <f>DY4/DX4*100</f>
        <v>46.765988372093027</v>
      </c>
      <c r="EA4" s="32">
        <v>23</v>
      </c>
      <c r="EB4" s="32">
        <v>792</v>
      </c>
      <c r="EC4" s="32">
        <v>347</v>
      </c>
      <c r="ED4" s="32">
        <v>153</v>
      </c>
      <c r="EE4" s="32">
        <v>141</v>
      </c>
      <c r="EF4" s="32">
        <v>133</v>
      </c>
      <c r="EG4" s="91">
        <f>1243/2681*100</f>
        <v>46.363297277135395</v>
      </c>
      <c r="EH4" s="90">
        <v>22</v>
      </c>
      <c r="EI4" s="90">
        <v>750</v>
      </c>
      <c r="EJ4" s="90">
        <v>344</v>
      </c>
      <c r="EK4" s="90">
        <v>120</v>
      </c>
      <c r="EL4" s="90">
        <v>147</v>
      </c>
      <c r="EM4" s="90">
        <v>137</v>
      </c>
      <c r="EN4" s="90">
        <v>1438</v>
      </c>
    </row>
    <row r="5" spans="1:144" ht="20.100000000000001" customHeight="1" x14ac:dyDescent="0.25">
      <c r="A5" s="30" t="s">
        <v>422</v>
      </c>
      <c r="B5" s="32" t="s">
        <v>375</v>
      </c>
      <c r="C5" s="32" t="s">
        <v>362</v>
      </c>
      <c r="D5" s="26" t="s">
        <v>375</v>
      </c>
      <c r="E5" s="32" t="s">
        <v>362</v>
      </c>
      <c r="F5" s="32" t="s">
        <v>362</v>
      </c>
      <c r="G5" s="32" t="s">
        <v>362</v>
      </c>
      <c r="H5" s="32" t="s">
        <v>362</v>
      </c>
      <c r="I5" s="32" t="s">
        <v>362</v>
      </c>
      <c r="J5" s="32" t="s">
        <v>362</v>
      </c>
      <c r="K5" s="32" t="s">
        <v>362</v>
      </c>
      <c r="L5" s="32" t="s">
        <v>362</v>
      </c>
      <c r="M5" s="33" t="s">
        <v>375</v>
      </c>
      <c r="N5" s="32" t="s">
        <v>362</v>
      </c>
      <c r="O5" s="32" t="s">
        <v>362</v>
      </c>
      <c r="P5" s="32" t="s">
        <v>362</v>
      </c>
      <c r="Q5" s="32" t="s">
        <v>362</v>
      </c>
      <c r="R5" s="32" t="s">
        <v>362</v>
      </c>
      <c r="S5" s="32" t="s">
        <v>362</v>
      </c>
      <c r="T5" s="32" t="s">
        <v>362</v>
      </c>
      <c r="U5" s="32" t="s">
        <v>362</v>
      </c>
      <c r="V5" s="33" t="s">
        <v>375</v>
      </c>
      <c r="W5" s="32" t="s">
        <v>362</v>
      </c>
      <c r="X5" s="32" t="s">
        <v>362</v>
      </c>
      <c r="Y5" s="32" t="s">
        <v>362</v>
      </c>
      <c r="Z5" s="32" t="s">
        <v>362</v>
      </c>
      <c r="AA5" s="32" t="s">
        <v>362</v>
      </c>
      <c r="AB5" s="32" t="s">
        <v>362</v>
      </c>
      <c r="AC5" s="32" t="s">
        <v>362</v>
      </c>
      <c r="AD5" s="32" t="s">
        <v>362</v>
      </c>
      <c r="AE5" s="33" t="s">
        <v>375</v>
      </c>
      <c r="AF5" s="32" t="s">
        <v>362</v>
      </c>
      <c r="AG5" s="32" t="s">
        <v>362</v>
      </c>
      <c r="AH5" s="32" t="s">
        <v>362</v>
      </c>
      <c r="AI5" s="32" t="s">
        <v>362</v>
      </c>
      <c r="AJ5" s="32" t="s">
        <v>362</v>
      </c>
      <c r="AK5" s="32" t="s">
        <v>362</v>
      </c>
      <c r="AL5" s="32" t="s">
        <v>362</v>
      </c>
      <c r="AM5" s="32" t="s">
        <v>362</v>
      </c>
      <c r="AN5" s="33" t="s">
        <v>375</v>
      </c>
      <c r="AO5" s="32" t="s">
        <v>362</v>
      </c>
      <c r="AP5" s="32" t="s">
        <v>362</v>
      </c>
      <c r="AQ5" s="32" t="s">
        <v>362</v>
      </c>
      <c r="AR5" s="32" t="s">
        <v>362</v>
      </c>
      <c r="AS5" s="32" t="s">
        <v>362</v>
      </c>
      <c r="AT5" s="32" t="s">
        <v>362</v>
      </c>
      <c r="AU5" s="32" t="s">
        <v>362</v>
      </c>
      <c r="AV5" s="32" t="s">
        <v>362</v>
      </c>
      <c r="AW5" s="33" t="s">
        <v>375</v>
      </c>
      <c r="AX5" s="32" t="s">
        <v>362</v>
      </c>
      <c r="AY5" s="32" t="s">
        <v>362</v>
      </c>
      <c r="AZ5" s="32" t="s">
        <v>362</v>
      </c>
      <c r="BA5" s="32" t="s">
        <v>362</v>
      </c>
      <c r="BB5" s="32" t="s">
        <v>362</v>
      </c>
      <c r="BC5" s="32" t="s">
        <v>362</v>
      </c>
      <c r="BD5" s="32" t="s">
        <v>362</v>
      </c>
      <c r="BE5" s="32" t="s">
        <v>362</v>
      </c>
      <c r="BF5" s="33" t="s">
        <v>375</v>
      </c>
      <c r="BG5" s="32" t="s">
        <v>362</v>
      </c>
      <c r="BH5" s="32" t="s">
        <v>362</v>
      </c>
      <c r="BI5" s="32" t="s">
        <v>362</v>
      </c>
      <c r="BJ5" s="32" t="s">
        <v>362</v>
      </c>
      <c r="BK5" s="32" t="s">
        <v>362</v>
      </c>
      <c r="BL5" s="32" t="s">
        <v>362</v>
      </c>
      <c r="BM5" s="32">
        <v>5224</v>
      </c>
      <c r="BN5" s="32">
        <v>2384</v>
      </c>
      <c r="BO5" s="33">
        <f>BN5/BM5*100</f>
        <v>45.635528330781014</v>
      </c>
      <c r="BP5" s="32">
        <v>27</v>
      </c>
      <c r="BQ5" s="32">
        <v>1729</v>
      </c>
      <c r="BR5" s="32">
        <v>639</v>
      </c>
      <c r="BS5" s="32">
        <v>305</v>
      </c>
      <c r="BT5" s="32">
        <v>294</v>
      </c>
      <c r="BU5" s="32">
        <v>109</v>
      </c>
      <c r="BV5" s="32">
        <v>5128</v>
      </c>
      <c r="BW5" s="32">
        <v>2402</v>
      </c>
      <c r="BX5" s="33">
        <f>BW5/BV5*100</f>
        <v>46.840873634945396</v>
      </c>
      <c r="BY5" s="32">
        <v>26</v>
      </c>
      <c r="BZ5" s="32">
        <v>1645</v>
      </c>
      <c r="CA5" s="32">
        <v>614</v>
      </c>
      <c r="CB5" s="32">
        <v>307</v>
      </c>
      <c r="CC5" s="32">
        <v>323</v>
      </c>
      <c r="CD5" s="32">
        <v>149</v>
      </c>
      <c r="CE5" s="32">
        <v>5098</v>
      </c>
      <c r="CF5" s="32">
        <v>2480</v>
      </c>
      <c r="CG5" s="33">
        <f>CF5/CE5*100</f>
        <v>48.646528050215771</v>
      </c>
      <c r="CH5" s="32">
        <v>26</v>
      </c>
      <c r="CI5" s="32">
        <v>1697</v>
      </c>
      <c r="CJ5" s="32">
        <v>584</v>
      </c>
      <c r="CK5" s="32">
        <v>386</v>
      </c>
      <c r="CL5" s="32">
        <v>310</v>
      </c>
      <c r="CM5" s="32">
        <v>189</v>
      </c>
      <c r="CN5" s="32">
        <v>5104</v>
      </c>
      <c r="CO5" s="32">
        <v>2558</v>
      </c>
      <c r="CP5" s="33">
        <f>CO5/CN5*100</f>
        <v>50.117554858934163</v>
      </c>
      <c r="CQ5" s="32">
        <v>26</v>
      </c>
      <c r="CR5" s="32">
        <v>1727</v>
      </c>
      <c r="CS5" s="32">
        <v>631</v>
      </c>
      <c r="CT5" s="32">
        <v>400</v>
      </c>
      <c r="CU5" s="32">
        <v>322</v>
      </c>
      <c r="CV5" s="32">
        <v>212</v>
      </c>
      <c r="CW5" s="32">
        <v>5094</v>
      </c>
      <c r="CX5" s="32">
        <v>2537</v>
      </c>
      <c r="CY5" s="33">
        <f>CX5/CW5*100</f>
        <v>49.803690616411465</v>
      </c>
      <c r="CZ5" s="32">
        <v>25</v>
      </c>
      <c r="DA5" s="32">
        <v>1699</v>
      </c>
      <c r="DB5" s="32">
        <v>633</v>
      </c>
      <c r="DC5" s="32">
        <v>364</v>
      </c>
      <c r="DD5" s="32">
        <v>315</v>
      </c>
      <c r="DE5" s="32">
        <v>213</v>
      </c>
      <c r="DF5" s="32">
        <v>5162</v>
      </c>
      <c r="DG5" s="32">
        <v>2517</v>
      </c>
      <c r="DH5" s="33">
        <f>DG5/DF5*100</f>
        <v>48.760170476559473</v>
      </c>
      <c r="DI5" s="32">
        <v>26</v>
      </c>
      <c r="DJ5" s="32">
        <v>1726</v>
      </c>
      <c r="DK5" s="32">
        <v>627</v>
      </c>
      <c r="DL5" s="32">
        <v>350</v>
      </c>
      <c r="DM5" s="32">
        <v>284</v>
      </c>
      <c r="DN5" s="32">
        <v>223</v>
      </c>
      <c r="DO5" s="32">
        <v>5128</v>
      </c>
      <c r="DP5" s="32">
        <v>2473</v>
      </c>
      <c r="DQ5" s="33">
        <f>DP5/DO5*100</f>
        <v>48.225429017160685</v>
      </c>
      <c r="DR5" s="32">
        <v>25</v>
      </c>
      <c r="DS5" s="32">
        <v>1650</v>
      </c>
      <c r="DT5" s="32">
        <v>601</v>
      </c>
      <c r="DU5" s="32">
        <v>366</v>
      </c>
      <c r="DV5" s="32">
        <v>288</v>
      </c>
      <c r="DW5" s="32">
        <v>203</v>
      </c>
      <c r="DX5" s="32">
        <v>5161</v>
      </c>
      <c r="DY5" s="32">
        <v>2527</v>
      </c>
      <c r="DZ5" s="33">
        <f>DY5/DX5*100</f>
        <v>48.963379190079444</v>
      </c>
      <c r="EA5" s="32">
        <v>24</v>
      </c>
      <c r="EB5" s="32">
        <v>1611</v>
      </c>
      <c r="EC5" s="32">
        <v>658</v>
      </c>
      <c r="ED5" s="32">
        <v>336</v>
      </c>
      <c r="EE5" s="32">
        <v>306</v>
      </c>
      <c r="EF5" s="32">
        <v>247</v>
      </c>
      <c r="EG5" s="35"/>
      <c r="EN5" s="90">
        <v>2659</v>
      </c>
    </row>
    <row r="6" spans="1:144" x14ac:dyDescent="0.25">
      <c r="A6" s="29" t="s">
        <v>421</v>
      </c>
      <c r="B6" s="85">
        <f t="shared" ref="B6:U6" si="0">SUM(B4:B5)</f>
        <v>2900</v>
      </c>
      <c r="C6" s="85">
        <f t="shared" si="0"/>
        <v>1155</v>
      </c>
      <c r="D6" s="86">
        <f t="shared" si="0"/>
        <v>39.827586206896555</v>
      </c>
      <c r="E6" s="85">
        <f t="shared" si="0"/>
        <v>28</v>
      </c>
      <c r="F6" s="85">
        <f t="shared" si="0"/>
        <v>786</v>
      </c>
      <c r="G6" s="85">
        <f t="shared" si="0"/>
        <v>222</v>
      </c>
      <c r="H6" s="85">
        <f t="shared" si="0"/>
        <v>169</v>
      </c>
      <c r="I6" s="85">
        <f t="shared" si="0"/>
        <v>148</v>
      </c>
      <c r="J6" s="85">
        <f t="shared" si="0"/>
        <v>104</v>
      </c>
      <c r="K6" s="85">
        <f t="shared" si="0"/>
        <v>2880</v>
      </c>
      <c r="L6" s="85">
        <f t="shared" si="0"/>
        <v>1240</v>
      </c>
      <c r="M6" s="86">
        <f t="shared" si="0"/>
        <v>43.055555555555557</v>
      </c>
      <c r="N6" s="85">
        <f t="shared" si="0"/>
        <v>28</v>
      </c>
      <c r="O6" s="85">
        <f t="shared" si="0"/>
        <v>853</v>
      </c>
      <c r="P6" s="85">
        <f t="shared" si="0"/>
        <v>218</v>
      </c>
      <c r="Q6" s="85">
        <f t="shared" si="0"/>
        <v>187</v>
      </c>
      <c r="R6" s="85">
        <f t="shared" si="0"/>
        <v>151</v>
      </c>
      <c r="S6" s="85">
        <f t="shared" si="0"/>
        <v>130</v>
      </c>
      <c r="T6" s="85">
        <f t="shared" si="0"/>
        <v>2881</v>
      </c>
      <c r="U6" s="85">
        <f t="shared" si="0"/>
        <v>1233</v>
      </c>
      <c r="V6" s="33">
        <f>U6/T6*100</f>
        <v>42.797639708434573</v>
      </c>
      <c r="W6" s="85">
        <f t="shared" ref="W6:AD6" si="1">SUM(W4:W5)</f>
        <v>28</v>
      </c>
      <c r="X6" s="85">
        <f t="shared" si="1"/>
        <v>851</v>
      </c>
      <c r="Y6" s="85">
        <f t="shared" si="1"/>
        <v>268</v>
      </c>
      <c r="Z6" s="85">
        <f t="shared" si="1"/>
        <v>189</v>
      </c>
      <c r="AA6" s="85">
        <f t="shared" si="1"/>
        <v>135</v>
      </c>
      <c r="AB6" s="85">
        <f t="shared" si="1"/>
        <v>128</v>
      </c>
      <c r="AC6" s="85">
        <f t="shared" si="1"/>
        <v>2830</v>
      </c>
      <c r="AD6" s="85">
        <f t="shared" si="1"/>
        <v>1211</v>
      </c>
      <c r="AE6" s="33">
        <f>AD6/AC6*100</f>
        <v>42.791519434628981</v>
      </c>
      <c r="AF6" s="85">
        <f t="shared" ref="AF6:AM6" si="2">SUM(AF4:AF5)</f>
        <v>27</v>
      </c>
      <c r="AG6" s="85">
        <f t="shared" si="2"/>
        <v>834</v>
      </c>
      <c r="AH6" s="85">
        <f t="shared" si="2"/>
        <v>282</v>
      </c>
      <c r="AI6" s="85">
        <f t="shared" si="2"/>
        <v>153</v>
      </c>
      <c r="AJ6" s="85">
        <f t="shared" si="2"/>
        <v>150</v>
      </c>
      <c r="AK6" s="85">
        <f t="shared" si="2"/>
        <v>107</v>
      </c>
      <c r="AL6" s="85">
        <f t="shared" si="2"/>
        <v>2811</v>
      </c>
      <c r="AM6" s="85">
        <f t="shared" si="2"/>
        <v>1198</v>
      </c>
      <c r="AN6" s="33">
        <f>AM6/AL6*100</f>
        <v>42.618285307719674</v>
      </c>
      <c r="AO6" s="85">
        <f t="shared" ref="AO6:AV6" si="3">SUM(AO4:AO5)</f>
        <v>27</v>
      </c>
      <c r="AP6" s="85">
        <f t="shared" si="3"/>
        <v>831</v>
      </c>
      <c r="AQ6" s="85">
        <f t="shared" si="3"/>
        <v>268</v>
      </c>
      <c r="AR6" s="85">
        <f t="shared" si="3"/>
        <v>168</v>
      </c>
      <c r="AS6" s="85">
        <f t="shared" si="3"/>
        <v>169</v>
      </c>
      <c r="AT6" s="85">
        <f t="shared" si="3"/>
        <v>96</v>
      </c>
      <c r="AU6" s="85">
        <f t="shared" si="3"/>
        <v>2865</v>
      </c>
      <c r="AV6" s="85">
        <f t="shared" si="3"/>
        <v>1154</v>
      </c>
      <c r="AW6" s="33">
        <f>AV6/AU6*100</f>
        <v>40.279232111692842</v>
      </c>
      <c r="AX6" s="85">
        <f t="shared" ref="AX6:BE6" si="4">SUM(AX4:AX5)</f>
        <v>27</v>
      </c>
      <c r="AY6" s="85">
        <f t="shared" si="4"/>
        <v>836</v>
      </c>
      <c r="AZ6" s="85">
        <f t="shared" si="4"/>
        <v>231</v>
      </c>
      <c r="BA6" s="85">
        <f t="shared" si="4"/>
        <v>163</v>
      </c>
      <c r="BB6" s="85">
        <f t="shared" si="4"/>
        <v>152</v>
      </c>
      <c r="BC6" s="85">
        <f t="shared" si="4"/>
        <v>58</v>
      </c>
      <c r="BD6" s="85">
        <f t="shared" si="4"/>
        <v>2865</v>
      </c>
      <c r="BE6" s="85">
        <f t="shared" si="4"/>
        <v>1272</v>
      </c>
      <c r="BF6" s="33">
        <f>BE6/BD6*100</f>
        <v>44.397905759162306</v>
      </c>
      <c r="BG6" s="85">
        <f t="shared" ref="BG6:BN6" si="5">SUM(BG4:BG5)</f>
        <v>26</v>
      </c>
      <c r="BH6" s="85">
        <f t="shared" si="5"/>
        <v>869</v>
      </c>
      <c r="BI6" s="85">
        <f t="shared" si="5"/>
        <v>343</v>
      </c>
      <c r="BJ6" s="85">
        <f t="shared" si="5"/>
        <v>194</v>
      </c>
      <c r="BK6" s="85">
        <f t="shared" si="5"/>
        <v>145</v>
      </c>
      <c r="BL6" s="85">
        <f t="shared" si="5"/>
        <v>68</v>
      </c>
      <c r="BM6" s="85">
        <f t="shared" si="5"/>
        <v>8154</v>
      </c>
      <c r="BN6" s="85">
        <f t="shared" si="5"/>
        <v>3646</v>
      </c>
      <c r="BO6" s="33">
        <f>BN6/BM6*100</f>
        <v>44.714250674515576</v>
      </c>
      <c r="BP6" s="85">
        <f t="shared" ref="BP6:BW6" si="6">SUM(BP4:BP5)</f>
        <v>53</v>
      </c>
      <c r="BQ6" s="85">
        <f t="shared" si="6"/>
        <v>2609</v>
      </c>
      <c r="BR6" s="85">
        <f t="shared" si="6"/>
        <v>1021</v>
      </c>
      <c r="BS6" s="85">
        <f t="shared" si="6"/>
        <v>480</v>
      </c>
      <c r="BT6" s="85">
        <f t="shared" si="6"/>
        <v>432</v>
      </c>
      <c r="BU6" s="85">
        <f t="shared" si="6"/>
        <v>165</v>
      </c>
      <c r="BV6" s="85">
        <f t="shared" si="6"/>
        <v>8054</v>
      </c>
      <c r="BW6" s="85">
        <f t="shared" si="6"/>
        <v>3700</v>
      </c>
      <c r="BX6" s="33">
        <f>BW6/BV6*100</f>
        <v>45.939905636950584</v>
      </c>
      <c r="BY6" s="85">
        <f t="shared" ref="BY6:CF6" si="7">SUM(BY4:BY5)</f>
        <v>51</v>
      </c>
      <c r="BZ6" s="85">
        <f t="shared" si="7"/>
        <v>2514</v>
      </c>
      <c r="CA6" s="85">
        <f t="shared" si="7"/>
        <v>998</v>
      </c>
      <c r="CB6" s="85">
        <f t="shared" si="7"/>
        <v>474</v>
      </c>
      <c r="CC6" s="85">
        <f t="shared" si="7"/>
        <v>448</v>
      </c>
      <c r="CD6" s="85">
        <f t="shared" si="7"/>
        <v>235</v>
      </c>
      <c r="CE6" s="85">
        <f t="shared" si="7"/>
        <v>8065</v>
      </c>
      <c r="CF6" s="85">
        <f t="shared" si="7"/>
        <v>3840</v>
      </c>
      <c r="CG6" s="33">
        <f>CF6/CE6*100</f>
        <v>47.613143211407319</v>
      </c>
      <c r="CH6" s="85">
        <f t="shared" ref="CH6:CO6" si="8">SUM(CH4:CH5)</f>
        <v>50</v>
      </c>
      <c r="CI6" s="85">
        <f t="shared" si="8"/>
        <v>2609</v>
      </c>
      <c r="CJ6" s="85">
        <f t="shared" si="8"/>
        <v>932</v>
      </c>
      <c r="CK6" s="85">
        <f t="shared" si="8"/>
        <v>573</v>
      </c>
      <c r="CL6" s="85">
        <f t="shared" si="8"/>
        <v>454</v>
      </c>
      <c r="CM6" s="85">
        <f t="shared" si="8"/>
        <v>309</v>
      </c>
      <c r="CN6" s="85">
        <f t="shared" si="8"/>
        <v>8024</v>
      </c>
      <c r="CO6" s="85">
        <f t="shared" si="8"/>
        <v>3931</v>
      </c>
      <c r="CP6" s="33">
        <f>CO6/CN6*100</f>
        <v>48.990528414755737</v>
      </c>
      <c r="CQ6" s="85">
        <f t="shared" ref="CQ6:CX6" si="9">SUM(CQ4:CQ5)</f>
        <v>50</v>
      </c>
      <c r="CR6" s="85">
        <f t="shared" si="9"/>
        <v>2613</v>
      </c>
      <c r="CS6" s="85">
        <f t="shared" si="9"/>
        <v>992</v>
      </c>
      <c r="CT6" s="85">
        <f t="shared" si="9"/>
        <v>588</v>
      </c>
      <c r="CU6" s="85">
        <f t="shared" si="9"/>
        <v>474</v>
      </c>
      <c r="CV6" s="85">
        <f t="shared" si="9"/>
        <v>347</v>
      </c>
      <c r="CW6" s="85">
        <f t="shared" si="9"/>
        <v>7946</v>
      </c>
      <c r="CX6" s="85">
        <f t="shared" si="9"/>
        <v>3908</v>
      </c>
      <c r="CY6" s="33">
        <f>CX6/CW6*100</f>
        <v>49.181978353888752</v>
      </c>
      <c r="CZ6" s="85">
        <f t="shared" ref="CZ6:DG6" si="10">SUM(CZ4:CZ5)</f>
        <v>49</v>
      </c>
      <c r="DA6" s="85">
        <f t="shared" si="10"/>
        <v>2578</v>
      </c>
      <c r="DB6" s="85">
        <f t="shared" si="10"/>
        <v>987</v>
      </c>
      <c r="DC6" s="85">
        <f t="shared" si="10"/>
        <v>511</v>
      </c>
      <c r="DD6" s="85">
        <f t="shared" si="10"/>
        <v>473</v>
      </c>
      <c r="DE6" s="85">
        <f t="shared" si="10"/>
        <v>354</v>
      </c>
      <c r="DF6" s="85">
        <f t="shared" si="10"/>
        <v>8022</v>
      </c>
      <c r="DG6" s="85">
        <f t="shared" si="10"/>
        <v>3849</v>
      </c>
      <c r="DH6" s="33">
        <f>DG6/DF6*100</f>
        <v>47.980553477935679</v>
      </c>
      <c r="DI6" s="85">
        <f t="shared" ref="DI6:DP6" si="11">SUM(DI4:DI5)</f>
        <v>50</v>
      </c>
      <c r="DJ6" s="85">
        <f t="shared" si="11"/>
        <v>2601</v>
      </c>
      <c r="DK6" s="85">
        <f t="shared" si="11"/>
        <v>968</v>
      </c>
      <c r="DL6" s="85">
        <f t="shared" si="11"/>
        <v>504</v>
      </c>
      <c r="DM6" s="85">
        <f t="shared" si="11"/>
        <v>400</v>
      </c>
      <c r="DN6" s="85">
        <f t="shared" si="11"/>
        <v>377</v>
      </c>
      <c r="DO6" s="85">
        <f t="shared" si="11"/>
        <v>7953</v>
      </c>
      <c r="DP6" s="85">
        <f t="shared" si="11"/>
        <v>3766</v>
      </c>
      <c r="DQ6" s="33">
        <f>DP6/DO6*100</f>
        <v>47.353200050295484</v>
      </c>
      <c r="DR6" s="85">
        <f t="shared" ref="DR6:DY6" si="12">SUM(DR4:DR5)</f>
        <v>48</v>
      </c>
      <c r="DS6" s="85">
        <f t="shared" si="12"/>
        <v>2494</v>
      </c>
      <c r="DT6" s="85">
        <f t="shared" si="12"/>
        <v>920</v>
      </c>
      <c r="DU6" s="85">
        <f t="shared" si="12"/>
        <v>531</v>
      </c>
      <c r="DV6" s="85">
        <f t="shared" si="12"/>
        <v>409</v>
      </c>
      <c r="DW6" s="85">
        <f t="shared" si="12"/>
        <v>341</v>
      </c>
      <c r="DX6" s="85">
        <f t="shared" si="12"/>
        <v>7913</v>
      </c>
      <c r="DY6" s="85">
        <f t="shared" si="12"/>
        <v>3814</v>
      </c>
      <c r="DZ6" s="33">
        <f>DY6/DX6*100</f>
        <v>48.199165929483129</v>
      </c>
      <c r="EA6" s="85">
        <f t="shared" ref="EA6:EF6" si="13">SUM(EA4:EA5)</f>
        <v>47</v>
      </c>
      <c r="EB6" s="85">
        <f t="shared" si="13"/>
        <v>2403</v>
      </c>
      <c r="EC6" s="85">
        <f t="shared" si="13"/>
        <v>1005</v>
      </c>
      <c r="ED6" s="85">
        <f t="shared" si="13"/>
        <v>489</v>
      </c>
      <c r="EE6" s="85">
        <f t="shared" si="13"/>
        <v>447</v>
      </c>
      <c r="EF6" s="85">
        <f t="shared" si="13"/>
        <v>380</v>
      </c>
      <c r="EG6" s="35">
        <f>2521/5180*100</f>
        <v>48.667953667953668</v>
      </c>
      <c r="EH6" s="90">
        <v>24</v>
      </c>
      <c r="EI6" s="90">
        <v>1590</v>
      </c>
      <c r="EJ6" s="90">
        <v>681</v>
      </c>
      <c r="EK6" s="90">
        <v>316</v>
      </c>
      <c r="EL6" s="90">
        <v>270</v>
      </c>
      <c r="EM6" s="90">
        <v>257</v>
      </c>
    </row>
    <row r="7" spans="1:144" x14ac:dyDescent="0.25">
      <c r="A7" s="58" t="s">
        <v>797</v>
      </c>
      <c r="DZ7" s="58" t="s">
        <v>796</v>
      </c>
    </row>
    <row r="8" spans="1:144" x14ac:dyDescent="0.25">
      <c r="A8" s="39"/>
      <c r="DZ8" s="39"/>
    </row>
    <row r="9" spans="1:144" x14ac:dyDescent="0.25">
      <c r="A9" s="58" t="s">
        <v>788</v>
      </c>
      <c r="DZ9" s="58" t="s">
        <v>779</v>
      </c>
    </row>
    <row r="11" spans="1:144" x14ac:dyDescent="0.2">
      <c r="EG11" s="90"/>
      <c r="EH11" s="90"/>
    </row>
    <row r="12" spans="1:144" x14ac:dyDescent="0.2">
      <c r="EG12" s="90"/>
      <c r="EH12" s="90"/>
    </row>
  </sheetData>
  <mergeCells count="16">
    <mergeCell ref="A2:A3"/>
    <mergeCell ref="B2:J2"/>
    <mergeCell ref="K2:S2"/>
    <mergeCell ref="T2:AB2"/>
    <mergeCell ref="DO2:DW2"/>
    <mergeCell ref="AC2:AK2"/>
    <mergeCell ref="AL2:AT2"/>
    <mergeCell ref="AU2:BC2"/>
    <mergeCell ref="BD2:BL2"/>
    <mergeCell ref="BM2:BU2"/>
    <mergeCell ref="DX2:EF2"/>
    <mergeCell ref="BV2:CD2"/>
    <mergeCell ref="CE2:CM2"/>
    <mergeCell ref="CN2:CV2"/>
    <mergeCell ref="CW2:DE2"/>
    <mergeCell ref="DF2:DN2"/>
  </mergeCells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A2" sqref="A2:A3"/>
    </sheetView>
  </sheetViews>
  <sheetFormatPr defaultColWidth="9.140625" defaultRowHeight="13.5" x14ac:dyDescent="0.2"/>
  <cols>
    <col min="1" max="1" width="16.7109375" style="27" customWidth="1"/>
    <col min="2" max="16384" width="9.140625" style="27"/>
  </cols>
  <sheetData>
    <row r="1" spans="1:15" x14ac:dyDescent="0.25">
      <c r="A1" s="58" t="s">
        <v>853</v>
      </c>
    </row>
    <row r="2" spans="1:15" x14ac:dyDescent="0.2">
      <c r="A2" s="80" t="s">
        <v>667</v>
      </c>
      <c r="B2" s="80">
        <v>2010</v>
      </c>
      <c r="C2" s="80">
        <f t="shared" ref="C2:O2" si="0">B2+1</f>
        <v>2011</v>
      </c>
      <c r="D2" s="80">
        <f t="shared" si="0"/>
        <v>2012</v>
      </c>
      <c r="E2" s="80">
        <f t="shared" si="0"/>
        <v>2013</v>
      </c>
      <c r="F2" s="80">
        <f t="shared" si="0"/>
        <v>2014</v>
      </c>
      <c r="G2" s="80">
        <f t="shared" si="0"/>
        <v>2015</v>
      </c>
      <c r="H2" s="80">
        <f t="shared" si="0"/>
        <v>2016</v>
      </c>
      <c r="I2" s="80">
        <f t="shared" si="0"/>
        <v>2017</v>
      </c>
      <c r="J2" s="80">
        <f t="shared" si="0"/>
        <v>2018</v>
      </c>
      <c r="K2" s="80">
        <f t="shared" si="0"/>
        <v>2019</v>
      </c>
      <c r="L2" s="80">
        <f t="shared" si="0"/>
        <v>2020</v>
      </c>
      <c r="M2" s="80">
        <f t="shared" si="0"/>
        <v>2021</v>
      </c>
      <c r="N2" s="80">
        <f t="shared" si="0"/>
        <v>2022</v>
      </c>
      <c r="O2" s="80">
        <f t="shared" si="0"/>
        <v>2023</v>
      </c>
    </row>
    <row r="3" spans="1:15" x14ac:dyDescent="0.2">
      <c r="A3" s="80" t="s">
        <v>700</v>
      </c>
      <c r="B3" s="87">
        <v>6.7</v>
      </c>
      <c r="C3" s="87">
        <v>6.5</v>
      </c>
      <c r="D3" s="87">
        <v>6.7</v>
      </c>
      <c r="E3" s="87">
        <v>6.7</v>
      </c>
      <c r="F3" s="87">
        <v>6.7</v>
      </c>
      <c r="G3" s="87">
        <v>7.5</v>
      </c>
      <c r="H3" s="87">
        <v>6.7</v>
      </c>
      <c r="I3" s="87">
        <v>6.8</v>
      </c>
      <c r="J3" s="87">
        <v>6.9</v>
      </c>
      <c r="K3" s="87">
        <v>6.9</v>
      </c>
      <c r="L3" s="87">
        <v>6.6</v>
      </c>
      <c r="M3" s="87">
        <v>6.8</v>
      </c>
      <c r="N3" s="87">
        <v>7</v>
      </c>
      <c r="O3" s="87">
        <v>7.4</v>
      </c>
    </row>
    <row r="4" spans="1:15" x14ac:dyDescent="0.2">
      <c r="A4" s="80" t="s">
        <v>675</v>
      </c>
      <c r="B4" s="87">
        <v>4</v>
      </c>
      <c r="C4" s="87">
        <v>4</v>
      </c>
      <c r="D4" s="87">
        <v>4</v>
      </c>
      <c r="E4" s="87">
        <v>4</v>
      </c>
      <c r="F4" s="87">
        <v>3.9</v>
      </c>
      <c r="G4" s="87">
        <v>4.0999999999999996</v>
      </c>
      <c r="H4" s="87">
        <v>4.0999999999999996</v>
      </c>
      <c r="I4" s="87">
        <v>4.3</v>
      </c>
      <c r="J4" s="87">
        <v>4.5999999999999996</v>
      </c>
      <c r="K4" s="87">
        <v>4.5999999999999996</v>
      </c>
      <c r="L4" s="87">
        <v>4.5999999999999996</v>
      </c>
      <c r="M4" s="87">
        <v>4.9000000000000004</v>
      </c>
      <c r="N4" s="87">
        <v>5.2</v>
      </c>
      <c r="O4" s="87">
        <v>5.3</v>
      </c>
    </row>
    <row r="5" spans="1:15" x14ac:dyDescent="0.2">
      <c r="A5" s="80" t="s">
        <v>674</v>
      </c>
      <c r="B5" s="87">
        <v>7.4</v>
      </c>
      <c r="C5" s="87">
        <v>7.1</v>
      </c>
      <c r="D5" s="87">
        <v>7.7</v>
      </c>
      <c r="E5" s="87">
        <v>7.6</v>
      </c>
      <c r="F5" s="87">
        <v>7.5</v>
      </c>
      <c r="G5" s="87">
        <v>7.5</v>
      </c>
      <c r="H5" s="87">
        <v>7.7</v>
      </c>
      <c r="I5" s="87">
        <v>7.6</v>
      </c>
      <c r="J5" s="87">
        <v>7.9</v>
      </c>
      <c r="K5" s="87">
        <v>8.1</v>
      </c>
      <c r="L5" s="87">
        <v>7.6</v>
      </c>
      <c r="M5" s="87">
        <v>8.1</v>
      </c>
      <c r="N5" s="87">
        <v>8.6</v>
      </c>
      <c r="O5" s="87">
        <v>9</v>
      </c>
    </row>
    <row r="6" spans="1:15" x14ac:dyDescent="0.25">
      <c r="A6" s="58" t="s">
        <v>796</v>
      </c>
    </row>
    <row r="7" spans="1:15" x14ac:dyDescent="0.25">
      <c r="A7" s="39"/>
    </row>
    <row r="8" spans="1:15" x14ac:dyDescent="0.25">
      <c r="A8" s="58" t="s">
        <v>788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2" sqref="A2:A3"/>
    </sheetView>
  </sheetViews>
  <sheetFormatPr defaultColWidth="9.140625" defaultRowHeight="13.5" x14ac:dyDescent="0.2"/>
  <cols>
    <col min="1" max="1" width="16.7109375" style="27" customWidth="1"/>
    <col min="2" max="2" width="10.28515625" style="27" customWidth="1"/>
    <col min="3" max="16384" width="9.140625" style="27"/>
  </cols>
  <sheetData>
    <row r="1" spans="1:7" x14ac:dyDescent="0.25">
      <c r="A1" s="58" t="s">
        <v>854</v>
      </c>
    </row>
    <row r="2" spans="1:7" x14ac:dyDescent="0.2">
      <c r="A2" s="80" t="s">
        <v>667</v>
      </c>
      <c r="B2" s="80">
        <v>2019</v>
      </c>
      <c r="C2" s="80">
        <v>2020</v>
      </c>
      <c r="D2" s="80">
        <v>2021</v>
      </c>
      <c r="E2" s="80">
        <v>2022</v>
      </c>
      <c r="F2" s="80">
        <v>2023</v>
      </c>
      <c r="G2" s="80">
        <v>2024</v>
      </c>
    </row>
    <row r="3" spans="1:7" x14ac:dyDescent="0.2">
      <c r="A3" s="80" t="s">
        <v>702</v>
      </c>
      <c r="B3" s="88">
        <v>202</v>
      </c>
      <c r="C3" s="88">
        <v>263</v>
      </c>
      <c r="D3" s="88">
        <v>340</v>
      </c>
      <c r="E3" s="88">
        <v>294</v>
      </c>
      <c r="F3" s="88">
        <v>227</v>
      </c>
      <c r="G3" s="88">
        <v>287</v>
      </c>
    </row>
    <row r="4" spans="1:7" x14ac:dyDescent="0.2">
      <c r="A4" s="80" t="s">
        <v>701</v>
      </c>
      <c r="B4" s="88">
        <v>13241</v>
      </c>
      <c r="C4" s="88">
        <v>16700</v>
      </c>
      <c r="D4" s="88">
        <v>19016</v>
      </c>
      <c r="E4" s="88">
        <v>15750</v>
      </c>
      <c r="F4" s="88">
        <v>15055</v>
      </c>
      <c r="G4" s="88">
        <v>17650</v>
      </c>
    </row>
    <row r="5" spans="1:7" x14ac:dyDescent="0.25">
      <c r="A5" s="58" t="s">
        <v>796</v>
      </c>
    </row>
    <row r="6" spans="1:7" x14ac:dyDescent="0.25">
      <c r="A6" s="39"/>
    </row>
    <row r="7" spans="1:7" x14ac:dyDescent="0.25">
      <c r="A7" s="58" t="s">
        <v>779</v>
      </c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W8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49" x14ac:dyDescent="0.25">
      <c r="A1" s="58" t="s">
        <v>855</v>
      </c>
    </row>
    <row r="2" spans="1:49" ht="20.100000000000001" customHeight="1" x14ac:dyDescent="0.25">
      <c r="A2" s="145" t="s">
        <v>427</v>
      </c>
      <c r="B2" s="140" t="s">
        <v>442</v>
      </c>
      <c r="C2" s="140"/>
      <c r="D2" s="140" t="s">
        <v>442</v>
      </c>
      <c r="E2" s="140" t="s">
        <v>441</v>
      </c>
      <c r="F2" s="140"/>
      <c r="G2" s="140" t="s">
        <v>441</v>
      </c>
      <c r="H2" s="140" t="s">
        <v>440</v>
      </c>
      <c r="I2" s="140"/>
      <c r="J2" s="140" t="s">
        <v>440</v>
      </c>
      <c r="K2" s="140" t="s">
        <v>439</v>
      </c>
      <c r="L2" s="140"/>
      <c r="M2" s="140" t="s">
        <v>439</v>
      </c>
      <c r="N2" s="140" t="s">
        <v>438</v>
      </c>
      <c r="O2" s="140"/>
      <c r="P2" s="140" t="s">
        <v>438</v>
      </c>
      <c r="Q2" s="140" t="s">
        <v>437</v>
      </c>
      <c r="R2" s="140"/>
      <c r="S2" s="140" t="s">
        <v>437</v>
      </c>
      <c r="T2" s="140" t="s">
        <v>436</v>
      </c>
      <c r="U2" s="140"/>
      <c r="V2" s="140" t="s">
        <v>436</v>
      </c>
      <c r="W2" s="140" t="s">
        <v>435</v>
      </c>
      <c r="X2" s="140"/>
      <c r="Y2" s="140" t="s">
        <v>435</v>
      </c>
      <c r="Z2" s="140" t="s">
        <v>434</v>
      </c>
      <c r="AA2" s="140"/>
      <c r="AB2" s="140" t="s">
        <v>434</v>
      </c>
      <c r="AC2" s="140" t="s">
        <v>433</v>
      </c>
      <c r="AD2" s="140"/>
      <c r="AE2" s="140" t="s">
        <v>433</v>
      </c>
      <c r="AF2" s="140" t="s">
        <v>432</v>
      </c>
      <c r="AG2" s="140"/>
      <c r="AH2" s="140" t="s">
        <v>432</v>
      </c>
      <c r="AI2" s="140" t="s">
        <v>431</v>
      </c>
      <c r="AJ2" s="140"/>
      <c r="AK2" s="140" t="s">
        <v>431</v>
      </c>
      <c r="AL2" s="140" t="s">
        <v>430</v>
      </c>
      <c r="AM2" s="140"/>
      <c r="AN2" s="140" t="s">
        <v>430</v>
      </c>
      <c r="AO2" s="140" t="s">
        <v>429</v>
      </c>
      <c r="AP2" s="140"/>
      <c r="AQ2" s="140" t="s">
        <v>429</v>
      </c>
      <c r="AR2" s="140" t="s">
        <v>428</v>
      </c>
      <c r="AS2" s="140"/>
      <c r="AT2" s="140" t="s">
        <v>428</v>
      </c>
      <c r="AU2" s="67">
        <v>2025.05</v>
      </c>
      <c r="AV2" s="67"/>
      <c r="AW2" s="67"/>
    </row>
    <row r="3" spans="1:49" ht="20.100000000000001" customHeight="1" x14ac:dyDescent="0.25">
      <c r="A3" s="140" t="s">
        <v>427</v>
      </c>
      <c r="B3" s="64" t="s">
        <v>426</v>
      </c>
      <c r="C3" s="64" t="s">
        <v>424</v>
      </c>
      <c r="D3" s="64" t="s">
        <v>425</v>
      </c>
      <c r="E3" s="64" t="s">
        <v>426</v>
      </c>
      <c r="F3" s="64" t="s">
        <v>424</v>
      </c>
      <c r="G3" s="64" t="s">
        <v>425</v>
      </c>
      <c r="H3" s="64" t="s">
        <v>426</v>
      </c>
      <c r="I3" s="64" t="s">
        <v>424</v>
      </c>
      <c r="J3" s="64" t="s">
        <v>425</v>
      </c>
      <c r="K3" s="64" t="s">
        <v>426</v>
      </c>
      <c r="L3" s="64" t="s">
        <v>424</v>
      </c>
      <c r="M3" s="64" t="s">
        <v>425</v>
      </c>
      <c r="N3" s="64" t="s">
        <v>426</v>
      </c>
      <c r="O3" s="64" t="s">
        <v>424</v>
      </c>
      <c r="P3" s="64" t="s">
        <v>425</v>
      </c>
      <c r="Q3" s="64" t="s">
        <v>426</v>
      </c>
      <c r="R3" s="64" t="s">
        <v>424</v>
      </c>
      <c r="S3" s="64" t="s">
        <v>425</v>
      </c>
      <c r="T3" s="64" t="s">
        <v>426</v>
      </c>
      <c r="U3" s="64" t="s">
        <v>424</v>
      </c>
      <c r="V3" s="64" t="s">
        <v>425</v>
      </c>
      <c r="W3" s="64" t="s">
        <v>426</v>
      </c>
      <c r="X3" s="64" t="s">
        <v>424</v>
      </c>
      <c r="Y3" s="64" t="s">
        <v>425</v>
      </c>
      <c r="Z3" s="64" t="s">
        <v>426</v>
      </c>
      <c r="AA3" s="64" t="s">
        <v>424</v>
      </c>
      <c r="AB3" s="64" t="s">
        <v>425</v>
      </c>
      <c r="AC3" s="64" t="s">
        <v>426</v>
      </c>
      <c r="AD3" s="64" t="s">
        <v>424</v>
      </c>
      <c r="AE3" s="64" t="s">
        <v>425</v>
      </c>
      <c r="AF3" s="64" t="s">
        <v>426</v>
      </c>
      <c r="AG3" s="64" t="s">
        <v>424</v>
      </c>
      <c r="AH3" s="64" t="s">
        <v>425</v>
      </c>
      <c r="AI3" s="64" t="s">
        <v>426</v>
      </c>
      <c r="AJ3" s="64" t="s">
        <v>424</v>
      </c>
      <c r="AK3" s="64" t="s">
        <v>425</v>
      </c>
      <c r="AL3" s="64" t="s">
        <v>426</v>
      </c>
      <c r="AM3" s="64" t="s">
        <v>424</v>
      </c>
      <c r="AN3" s="64" t="s">
        <v>425</v>
      </c>
      <c r="AO3" s="64" t="s">
        <v>426</v>
      </c>
      <c r="AP3" s="64" t="s">
        <v>424</v>
      </c>
      <c r="AQ3" s="64" t="s">
        <v>425</v>
      </c>
      <c r="AR3" s="64" t="s">
        <v>426</v>
      </c>
      <c r="AS3" s="64" t="s">
        <v>424</v>
      </c>
      <c r="AT3" s="64" t="s">
        <v>425</v>
      </c>
      <c r="AU3" s="64" t="s">
        <v>426</v>
      </c>
      <c r="AV3" s="64" t="s">
        <v>424</v>
      </c>
      <c r="AW3" s="64" t="s">
        <v>425</v>
      </c>
    </row>
    <row r="4" spans="1:49" ht="20.100000000000001" customHeight="1" x14ac:dyDescent="0.25">
      <c r="A4" s="64" t="s">
        <v>423</v>
      </c>
      <c r="B4" s="66">
        <v>48</v>
      </c>
      <c r="C4" s="66">
        <v>63</v>
      </c>
      <c r="D4" s="66">
        <v>33</v>
      </c>
      <c r="E4" s="66">
        <v>49</v>
      </c>
      <c r="F4" s="66">
        <v>63</v>
      </c>
      <c r="G4" s="66">
        <v>34</v>
      </c>
      <c r="H4" s="66">
        <v>49</v>
      </c>
      <c r="I4" s="66">
        <v>63</v>
      </c>
      <c r="J4" s="66">
        <v>34</v>
      </c>
      <c r="K4" s="66">
        <v>49</v>
      </c>
      <c r="L4" s="66">
        <v>62</v>
      </c>
      <c r="M4" s="66">
        <v>34</v>
      </c>
      <c r="N4" s="66">
        <v>49</v>
      </c>
      <c r="O4" s="66">
        <v>62</v>
      </c>
      <c r="P4" s="66">
        <v>34</v>
      </c>
      <c r="Q4" s="66">
        <v>49</v>
      </c>
      <c r="R4" s="66">
        <v>61</v>
      </c>
      <c r="S4" s="66">
        <v>34</v>
      </c>
      <c r="T4" s="66">
        <v>51</v>
      </c>
      <c r="U4" s="66">
        <v>61</v>
      </c>
      <c r="V4" s="66">
        <v>35</v>
      </c>
      <c r="W4" s="66">
        <v>50</v>
      </c>
      <c r="X4" s="66">
        <v>61</v>
      </c>
      <c r="Y4" s="66">
        <v>35</v>
      </c>
      <c r="Z4" s="66">
        <v>51</v>
      </c>
      <c r="AA4" s="66">
        <v>61</v>
      </c>
      <c r="AB4" s="66">
        <v>35</v>
      </c>
      <c r="AC4" s="66">
        <v>51</v>
      </c>
      <c r="AD4" s="66">
        <v>61</v>
      </c>
      <c r="AE4" s="66">
        <v>36</v>
      </c>
      <c r="AF4" s="66">
        <v>51</v>
      </c>
      <c r="AG4" s="66">
        <v>62</v>
      </c>
      <c r="AH4" s="66">
        <v>36</v>
      </c>
      <c r="AI4" s="66">
        <v>51</v>
      </c>
      <c r="AJ4" s="66">
        <v>62</v>
      </c>
      <c r="AK4" s="66">
        <v>36</v>
      </c>
      <c r="AL4" s="66">
        <v>52</v>
      </c>
      <c r="AM4" s="66">
        <v>62</v>
      </c>
      <c r="AN4" s="66">
        <v>36</v>
      </c>
      <c r="AO4" s="66">
        <v>51</v>
      </c>
      <c r="AP4" s="66">
        <v>61</v>
      </c>
      <c r="AQ4" s="66">
        <v>35</v>
      </c>
      <c r="AR4" s="66">
        <v>52</v>
      </c>
      <c r="AS4" s="66">
        <v>61</v>
      </c>
      <c r="AT4" s="66">
        <v>35</v>
      </c>
      <c r="AU4" s="67">
        <v>52</v>
      </c>
      <c r="AV4" s="67">
        <v>61</v>
      </c>
      <c r="AW4" s="67">
        <v>36</v>
      </c>
    </row>
    <row r="5" spans="1:49" ht="20.100000000000001" customHeight="1" x14ac:dyDescent="0.25">
      <c r="A5" s="64" t="s">
        <v>422</v>
      </c>
      <c r="B5" s="66" t="s">
        <v>362</v>
      </c>
      <c r="C5" s="66" t="s">
        <v>362</v>
      </c>
      <c r="D5" s="66" t="s">
        <v>362</v>
      </c>
      <c r="E5" s="66" t="s">
        <v>362</v>
      </c>
      <c r="F5" s="66" t="s">
        <v>362</v>
      </c>
      <c r="G5" s="66" t="s">
        <v>362</v>
      </c>
      <c r="H5" s="66" t="s">
        <v>362</v>
      </c>
      <c r="I5" s="66" t="s">
        <v>362</v>
      </c>
      <c r="J5" s="66" t="s">
        <v>362</v>
      </c>
      <c r="K5" s="66" t="s">
        <v>362</v>
      </c>
      <c r="L5" s="66" t="s">
        <v>362</v>
      </c>
      <c r="M5" s="66" t="s">
        <v>362</v>
      </c>
      <c r="N5" s="66" t="s">
        <v>362</v>
      </c>
      <c r="O5" s="66" t="s">
        <v>362</v>
      </c>
      <c r="P5" s="66" t="s">
        <v>362</v>
      </c>
      <c r="Q5" s="66" t="s">
        <v>362</v>
      </c>
      <c r="R5" s="66" t="s">
        <v>362</v>
      </c>
      <c r="S5" s="66" t="s">
        <v>362</v>
      </c>
      <c r="T5" s="66" t="s">
        <v>362</v>
      </c>
      <c r="U5" s="66" t="s">
        <v>362</v>
      </c>
      <c r="V5" s="66" t="s">
        <v>362</v>
      </c>
      <c r="W5" s="66">
        <v>53</v>
      </c>
      <c r="X5" s="66">
        <v>63</v>
      </c>
      <c r="Y5" s="66">
        <v>36</v>
      </c>
      <c r="Z5" s="66">
        <v>53</v>
      </c>
      <c r="AA5" s="66">
        <v>63</v>
      </c>
      <c r="AB5" s="66">
        <v>36</v>
      </c>
      <c r="AC5" s="66">
        <v>53</v>
      </c>
      <c r="AD5" s="66">
        <v>63</v>
      </c>
      <c r="AE5" s="66">
        <v>36</v>
      </c>
      <c r="AF5" s="66">
        <v>54</v>
      </c>
      <c r="AG5" s="66">
        <v>64</v>
      </c>
      <c r="AH5" s="66">
        <v>37</v>
      </c>
      <c r="AI5" s="66">
        <v>54</v>
      </c>
      <c r="AJ5" s="66">
        <v>64</v>
      </c>
      <c r="AK5" s="66">
        <v>36</v>
      </c>
      <c r="AL5" s="66">
        <v>54</v>
      </c>
      <c r="AM5" s="66">
        <v>64</v>
      </c>
      <c r="AN5" s="66">
        <v>36</v>
      </c>
      <c r="AO5" s="66">
        <v>54</v>
      </c>
      <c r="AP5" s="66">
        <v>64</v>
      </c>
      <c r="AQ5" s="66">
        <v>36</v>
      </c>
      <c r="AR5" s="66">
        <v>54</v>
      </c>
      <c r="AS5" s="66">
        <v>63</v>
      </c>
      <c r="AT5" s="66">
        <v>36</v>
      </c>
      <c r="AU5" s="67">
        <v>54</v>
      </c>
      <c r="AV5" s="67">
        <v>66</v>
      </c>
      <c r="AW5" s="67">
        <v>36</v>
      </c>
    </row>
    <row r="6" spans="1:49" x14ac:dyDescent="0.25">
      <c r="A6" s="58" t="s">
        <v>797</v>
      </c>
    </row>
    <row r="7" spans="1:49" x14ac:dyDescent="0.25">
      <c r="A7" s="39"/>
    </row>
    <row r="8" spans="1:49" x14ac:dyDescent="0.25">
      <c r="A8" s="58" t="s">
        <v>788</v>
      </c>
    </row>
  </sheetData>
  <mergeCells count="16">
    <mergeCell ref="A2:A3"/>
    <mergeCell ref="B2:D2"/>
    <mergeCell ref="E2:G2"/>
    <mergeCell ref="H2:J2"/>
    <mergeCell ref="AO2:AQ2"/>
    <mergeCell ref="K2:M2"/>
    <mergeCell ref="N2:P2"/>
    <mergeCell ref="Q2:S2"/>
    <mergeCell ref="T2:V2"/>
    <mergeCell ref="W2:Y2"/>
    <mergeCell ref="AR2:AT2"/>
    <mergeCell ref="Z2:AB2"/>
    <mergeCell ref="AC2:AE2"/>
    <mergeCell ref="AF2:AH2"/>
    <mergeCell ref="AI2:AK2"/>
    <mergeCell ref="AL2:AN2"/>
  </mergeCells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O9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15" x14ac:dyDescent="0.25">
      <c r="A1" s="58" t="s">
        <v>856</v>
      </c>
    </row>
    <row r="2" spans="1:15" ht="20.100000000000001" customHeight="1" x14ac:dyDescent="0.25">
      <c r="A2" s="67" t="s">
        <v>457</v>
      </c>
      <c r="B2" s="64" t="s">
        <v>246</v>
      </c>
      <c r="C2" s="64" t="s">
        <v>247</v>
      </c>
      <c r="D2" s="64" t="s">
        <v>248</v>
      </c>
      <c r="E2" s="64" t="s">
        <v>249</v>
      </c>
      <c r="F2" s="64" t="s">
        <v>250</v>
      </c>
      <c r="G2" s="64" t="s">
        <v>251</v>
      </c>
      <c r="H2" s="64" t="s">
        <v>252</v>
      </c>
      <c r="I2" s="64" t="s">
        <v>253</v>
      </c>
      <c r="J2" s="64" t="s">
        <v>254</v>
      </c>
      <c r="K2" s="64" t="s">
        <v>255</v>
      </c>
      <c r="L2" s="64" t="s">
        <v>256</v>
      </c>
      <c r="M2" s="64" t="s">
        <v>257</v>
      </c>
      <c r="N2" s="64" t="s">
        <v>258</v>
      </c>
      <c r="O2" s="64" t="s">
        <v>260</v>
      </c>
    </row>
    <row r="3" spans="1:15" ht="20.100000000000001" customHeight="1" x14ac:dyDescent="0.25">
      <c r="A3" s="64" t="s">
        <v>455</v>
      </c>
      <c r="B3" s="69">
        <v>9</v>
      </c>
      <c r="C3" s="69">
        <v>13.2</v>
      </c>
      <c r="D3" s="69">
        <v>9.4</v>
      </c>
      <c r="E3" s="69">
        <v>9</v>
      </c>
      <c r="F3" s="69">
        <v>7.6</v>
      </c>
      <c r="G3" s="69">
        <v>9.1</v>
      </c>
      <c r="H3" s="69">
        <v>8.4</v>
      </c>
      <c r="I3" s="69">
        <v>5.6</v>
      </c>
      <c r="J3" s="69">
        <v>8.5</v>
      </c>
      <c r="K3" s="69">
        <v>5.6</v>
      </c>
      <c r="L3" s="69">
        <v>4.9000000000000004</v>
      </c>
      <c r="M3" s="69">
        <v>2.8</v>
      </c>
      <c r="N3" s="69">
        <v>2.1</v>
      </c>
      <c r="O3" s="69">
        <v>2</v>
      </c>
    </row>
    <row r="4" spans="1:15" ht="20.100000000000001" customHeight="1" x14ac:dyDescent="0.25">
      <c r="A4" s="64" t="s">
        <v>454</v>
      </c>
      <c r="B4" s="69">
        <v>2.2000000000000002</v>
      </c>
      <c r="C4" s="69">
        <v>1.6</v>
      </c>
      <c r="D4" s="69">
        <v>2</v>
      </c>
      <c r="E4" s="69">
        <v>3.3</v>
      </c>
      <c r="F4" s="69">
        <v>1.9</v>
      </c>
      <c r="G4" s="69">
        <v>2.6</v>
      </c>
      <c r="H4" s="69">
        <v>1.9</v>
      </c>
      <c r="I4" s="69">
        <v>2.1</v>
      </c>
      <c r="J4" s="69">
        <v>2</v>
      </c>
      <c r="K4" s="69">
        <v>1.1000000000000001</v>
      </c>
      <c r="L4" s="69">
        <v>0.9</v>
      </c>
      <c r="M4" s="69">
        <v>0.6</v>
      </c>
      <c r="N4" s="69">
        <v>0.3</v>
      </c>
      <c r="O4" s="69">
        <v>0.4</v>
      </c>
    </row>
    <row r="5" spans="1:15" ht="20.100000000000001" customHeight="1" x14ac:dyDescent="0.25">
      <c r="A5" s="64" t="s">
        <v>453</v>
      </c>
      <c r="B5" s="69">
        <v>1.1000000000000001</v>
      </c>
      <c r="C5" s="69">
        <v>0.8</v>
      </c>
      <c r="D5" s="69">
        <v>1.7</v>
      </c>
      <c r="E5" s="69">
        <v>1.5</v>
      </c>
      <c r="F5" s="69">
        <v>1.8</v>
      </c>
      <c r="G5" s="69">
        <v>1.3</v>
      </c>
      <c r="H5" s="69">
        <v>1</v>
      </c>
      <c r="I5" s="69">
        <v>1.2</v>
      </c>
      <c r="J5" s="69">
        <v>1.1000000000000001</v>
      </c>
      <c r="K5" s="69">
        <v>0.6</v>
      </c>
      <c r="L5" s="69">
        <v>0.7</v>
      </c>
      <c r="M5" s="69">
        <v>0.4</v>
      </c>
      <c r="N5" s="69">
        <v>0.4</v>
      </c>
      <c r="O5" s="66" t="s">
        <v>408</v>
      </c>
    </row>
    <row r="6" spans="1:15" ht="20.100000000000001" customHeight="1" x14ac:dyDescent="0.25">
      <c r="A6" s="64" t="s">
        <v>452</v>
      </c>
      <c r="B6" s="69">
        <v>2</v>
      </c>
      <c r="C6" s="69">
        <v>0.7</v>
      </c>
      <c r="D6" s="69">
        <v>0.4</v>
      </c>
      <c r="E6" s="69">
        <v>0.7</v>
      </c>
      <c r="F6" s="69">
        <v>0.6</v>
      </c>
      <c r="G6" s="69">
        <v>0.5</v>
      </c>
      <c r="H6" s="69">
        <v>0.6</v>
      </c>
      <c r="I6" s="69">
        <v>0.6</v>
      </c>
      <c r="J6" s="69">
        <v>0.2</v>
      </c>
      <c r="K6" s="69">
        <v>0.4</v>
      </c>
      <c r="L6" s="69">
        <v>0.4</v>
      </c>
      <c r="M6" s="69">
        <v>0.1</v>
      </c>
      <c r="N6" s="69">
        <v>0.3</v>
      </c>
      <c r="O6" s="66" t="s">
        <v>408</v>
      </c>
    </row>
    <row r="7" spans="1:15" x14ac:dyDescent="0.25">
      <c r="A7" s="58" t="s">
        <v>800</v>
      </c>
    </row>
    <row r="8" spans="1:15" x14ac:dyDescent="0.25">
      <c r="A8" s="39"/>
    </row>
    <row r="9" spans="1:15" x14ac:dyDescent="0.25">
      <c r="A9" s="58" t="s">
        <v>788</v>
      </c>
    </row>
  </sheetData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O9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15" x14ac:dyDescent="0.25">
      <c r="A1" s="58" t="s">
        <v>857</v>
      </c>
    </row>
    <row r="2" spans="1:15" ht="20.100000000000001" customHeight="1" x14ac:dyDescent="0.25">
      <c r="A2" s="67" t="s">
        <v>457</v>
      </c>
      <c r="B2" s="64" t="s">
        <v>246</v>
      </c>
      <c r="C2" s="64" t="s">
        <v>247</v>
      </c>
      <c r="D2" s="64" t="s">
        <v>248</v>
      </c>
      <c r="E2" s="64" t="s">
        <v>249</v>
      </c>
      <c r="F2" s="64" t="s">
        <v>250</v>
      </c>
      <c r="G2" s="64" t="s">
        <v>251</v>
      </c>
      <c r="H2" s="64" t="s">
        <v>252</v>
      </c>
      <c r="I2" s="64" t="s">
        <v>253</v>
      </c>
      <c r="J2" s="64" t="s">
        <v>254</v>
      </c>
      <c r="K2" s="64" t="s">
        <v>255</v>
      </c>
      <c r="L2" s="64" t="s">
        <v>256</v>
      </c>
      <c r="M2" s="64" t="s">
        <v>257</v>
      </c>
      <c r="N2" s="64" t="s">
        <v>258</v>
      </c>
      <c r="O2" s="64" t="s">
        <v>260</v>
      </c>
    </row>
    <row r="3" spans="1:15" ht="20.100000000000001" customHeight="1" x14ac:dyDescent="0.25">
      <c r="A3" s="64" t="s">
        <v>455</v>
      </c>
      <c r="B3" s="69">
        <v>32</v>
      </c>
      <c r="C3" s="69">
        <v>35.700000000000003</v>
      </c>
      <c r="D3" s="69">
        <v>32</v>
      </c>
      <c r="E3" s="69">
        <v>30.8</v>
      </c>
      <c r="F3" s="69">
        <v>39.4</v>
      </c>
      <c r="G3" s="69">
        <v>44.2</v>
      </c>
      <c r="H3" s="69">
        <v>41.7</v>
      </c>
      <c r="I3" s="69">
        <v>38.799999999999997</v>
      </c>
      <c r="J3" s="69">
        <v>48.3</v>
      </c>
      <c r="K3" s="69">
        <v>47.9</v>
      </c>
      <c r="L3" s="69">
        <v>47.8</v>
      </c>
      <c r="M3" s="69">
        <v>38.5</v>
      </c>
      <c r="N3" s="69">
        <v>38.4</v>
      </c>
      <c r="O3" s="69">
        <v>40.799999999999997</v>
      </c>
    </row>
    <row r="4" spans="1:15" ht="20.100000000000001" customHeight="1" x14ac:dyDescent="0.25">
      <c r="A4" s="64" t="s">
        <v>454</v>
      </c>
      <c r="B4" s="69">
        <v>31.8</v>
      </c>
      <c r="C4" s="69">
        <v>34.700000000000003</v>
      </c>
      <c r="D4" s="69">
        <v>34.799999999999997</v>
      </c>
      <c r="E4" s="69">
        <v>29.9</v>
      </c>
      <c r="F4" s="69">
        <v>38.200000000000003</v>
      </c>
      <c r="G4" s="69">
        <v>41.3</v>
      </c>
      <c r="H4" s="69">
        <v>38</v>
      </c>
      <c r="I4" s="69">
        <v>38</v>
      </c>
      <c r="J4" s="69">
        <v>43.8</v>
      </c>
      <c r="K4" s="69">
        <v>45</v>
      </c>
      <c r="L4" s="69">
        <v>46.1</v>
      </c>
      <c r="M4" s="69">
        <v>34.9</v>
      </c>
      <c r="N4" s="69">
        <v>32.4</v>
      </c>
      <c r="O4" s="69">
        <v>36.4</v>
      </c>
    </row>
    <row r="5" spans="1:15" ht="20.100000000000001" customHeight="1" x14ac:dyDescent="0.25">
      <c r="A5" s="64" t="s">
        <v>453</v>
      </c>
      <c r="B5" s="69">
        <v>24.3</v>
      </c>
      <c r="C5" s="69">
        <v>26.1</v>
      </c>
      <c r="D5" s="69">
        <v>33.6</v>
      </c>
      <c r="E5" s="69">
        <v>25.3</v>
      </c>
      <c r="F5" s="69">
        <v>32.299999999999997</v>
      </c>
      <c r="G5" s="69">
        <v>36.700000000000003</v>
      </c>
      <c r="H5" s="69">
        <v>31.2</v>
      </c>
      <c r="I5" s="69">
        <v>33.5</v>
      </c>
      <c r="J5" s="69">
        <v>41.5</v>
      </c>
      <c r="K5" s="69">
        <v>41.4</v>
      </c>
      <c r="L5" s="69">
        <v>39.4</v>
      </c>
      <c r="M5" s="69">
        <v>32.299999999999997</v>
      </c>
      <c r="N5" s="69">
        <v>28.7</v>
      </c>
      <c r="O5" s="69">
        <v>32.700000000000003</v>
      </c>
    </row>
    <row r="6" spans="1:15" ht="20.100000000000001" customHeight="1" x14ac:dyDescent="0.25">
      <c r="A6" s="64" t="s">
        <v>452</v>
      </c>
      <c r="B6" s="69">
        <v>20.5</v>
      </c>
      <c r="C6" s="69">
        <v>20.6</v>
      </c>
      <c r="D6" s="69">
        <v>31.2</v>
      </c>
      <c r="E6" s="69">
        <v>25.1</v>
      </c>
      <c r="F6" s="69">
        <v>28.9</v>
      </c>
      <c r="G6" s="69">
        <v>31.8</v>
      </c>
      <c r="H6" s="69">
        <v>26.4</v>
      </c>
      <c r="I6" s="69">
        <v>28.6</v>
      </c>
      <c r="J6" s="69">
        <v>34.6</v>
      </c>
      <c r="K6" s="69">
        <v>36.799999999999997</v>
      </c>
      <c r="L6" s="69">
        <v>33.6</v>
      </c>
      <c r="M6" s="69">
        <v>25.5</v>
      </c>
      <c r="N6" s="69">
        <v>22.7</v>
      </c>
      <c r="O6" s="69">
        <v>30.2</v>
      </c>
    </row>
    <row r="7" spans="1:15" x14ac:dyDescent="0.2">
      <c r="A7" s="89" t="s">
        <v>799</v>
      </c>
    </row>
    <row r="9" spans="1:15" x14ac:dyDescent="0.25">
      <c r="A9" s="58" t="s">
        <v>788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"/>
  <sheetViews>
    <sheetView zoomScaleNormal="100" workbookViewId="0"/>
  </sheetViews>
  <sheetFormatPr defaultColWidth="9.140625" defaultRowHeight="13.5" x14ac:dyDescent="0.25"/>
  <cols>
    <col min="1" max="1" width="9.140625" style="39"/>
    <col min="2" max="2" width="13" style="39" customWidth="1"/>
    <col min="3" max="3" width="12.7109375" style="39" customWidth="1"/>
    <col min="4" max="4" width="14.28515625" style="39" customWidth="1"/>
    <col min="5" max="5" width="14" style="39" customWidth="1"/>
    <col min="6" max="6" width="15.140625" style="39" customWidth="1"/>
    <col min="7" max="7" width="13.28515625" style="39" customWidth="1"/>
    <col min="8" max="8" width="12.140625" style="39" customWidth="1"/>
    <col min="9" max="32" width="9.5703125" style="39" bestFit="1" customWidth="1"/>
    <col min="33" max="16384" width="9.140625" style="39"/>
  </cols>
  <sheetData>
    <row r="1" spans="1:32" x14ac:dyDescent="0.25">
      <c r="A1" s="58" t="s">
        <v>782</v>
      </c>
    </row>
    <row r="2" spans="1:32" x14ac:dyDescent="0.25">
      <c r="A2" s="61"/>
      <c r="B2" s="59" t="s">
        <v>256</v>
      </c>
      <c r="C2" s="59" t="s">
        <v>257</v>
      </c>
      <c r="D2" s="59" t="s">
        <v>258</v>
      </c>
      <c r="E2" s="59" t="s">
        <v>259</v>
      </c>
      <c r="F2" s="59" t="s">
        <v>260</v>
      </c>
      <c r="G2" s="59" t="s">
        <v>279</v>
      </c>
      <c r="H2" s="59" t="s">
        <v>280</v>
      </c>
      <c r="I2" s="59" t="s">
        <v>281</v>
      </c>
      <c r="J2" s="59" t="s">
        <v>282</v>
      </c>
      <c r="K2" s="59" t="s">
        <v>283</v>
      </c>
      <c r="L2" s="59" t="s">
        <v>284</v>
      </c>
      <c r="M2" s="59" t="s">
        <v>285</v>
      </c>
      <c r="N2" s="59" t="s">
        <v>286</v>
      </c>
      <c r="O2" s="59" t="s">
        <v>287</v>
      </c>
      <c r="P2" s="59" t="s">
        <v>288</v>
      </c>
      <c r="Q2" s="59" t="s">
        <v>289</v>
      </c>
      <c r="R2" s="59" t="s">
        <v>290</v>
      </c>
      <c r="S2" s="59" t="s">
        <v>291</v>
      </c>
      <c r="T2" s="59" t="s">
        <v>292</v>
      </c>
      <c r="U2" s="59" t="s">
        <v>293</v>
      </c>
      <c r="V2" s="59" t="s">
        <v>294</v>
      </c>
      <c r="W2" s="59" t="s">
        <v>295</v>
      </c>
      <c r="X2" s="59" t="s">
        <v>296</v>
      </c>
      <c r="Y2" s="59" t="s">
        <v>297</v>
      </c>
      <c r="Z2" s="59" t="s">
        <v>298</v>
      </c>
      <c r="AA2" s="59" t="s">
        <v>299</v>
      </c>
      <c r="AB2" s="59" t="s">
        <v>300</v>
      </c>
      <c r="AC2" s="59" t="s">
        <v>301</v>
      </c>
      <c r="AD2" s="59" t="s">
        <v>302</v>
      </c>
      <c r="AE2" s="59" t="s">
        <v>303</v>
      </c>
      <c r="AF2" s="59" t="s">
        <v>304</v>
      </c>
    </row>
    <row r="3" spans="1:32" x14ac:dyDescent="0.25">
      <c r="A3" s="63" t="s">
        <v>354</v>
      </c>
      <c r="B3" s="46">
        <v>610691</v>
      </c>
      <c r="C3" s="46">
        <v>522083</v>
      </c>
      <c r="D3" s="46">
        <v>487327</v>
      </c>
      <c r="E3" s="46">
        <v>490062</v>
      </c>
      <c r="F3" s="46">
        <v>455765</v>
      </c>
      <c r="G3" s="46">
        <v>443499</v>
      </c>
      <c r="H3" s="46">
        <v>462473</v>
      </c>
      <c r="I3" s="46">
        <v>490424</v>
      </c>
      <c r="J3" s="46">
        <v>456713</v>
      </c>
      <c r="K3" s="46">
        <v>449965</v>
      </c>
      <c r="L3" s="46">
        <v>485632</v>
      </c>
      <c r="M3" s="46">
        <v>477001</v>
      </c>
      <c r="N3" s="46">
        <v>468069</v>
      </c>
      <c r="O3" s="46">
        <v>440443</v>
      </c>
      <c r="P3" s="46">
        <v>448161</v>
      </c>
      <c r="Q3" s="46">
        <v>435985</v>
      </c>
      <c r="R3" s="46">
        <v>392612</v>
      </c>
      <c r="S3" s="46">
        <v>355519</v>
      </c>
      <c r="T3" s="46">
        <v>328527</v>
      </c>
      <c r="U3" s="46">
        <v>302079</v>
      </c>
      <c r="V3" s="46">
        <v>282454</v>
      </c>
      <c r="W3" s="46">
        <v>267700</v>
      </c>
      <c r="X3" s="46">
        <v>253351</v>
      </c>
      <c r="Y3" s="46">
        <v>238558</v>
      </c>
      <c r="Z3" s="46">
        <v>227170</v>
      </c>
      <c r="AA3" s="46">
        <v>227186</v>
      </c>
      <c r="AB3" s="46">
        <v>237773</v>
      </c>
      <c r="AC3" s="46">
        <v>247628</v>
      </c>
      <c r="AD3" s="46">
        <v>256629</v>
      </c>
      <c r="AE3" s="46">
        <v>264506</v>
      </c>
      <c r="AF3" s="46">
        <v>271095</v>
      </c>
    </row>
    <row r="4" spans="1:32" x14ac:dyDescent="0.25">
      <c r="A4" s="39" t="s">
        <v>305</v>
      </c>
      <c r="B4" s="46">
        <v>3392351</v>
      </c>
      <c r="C4" s="46">
        <v>3278327</v>
      </c>
      <c r="D4" s="46">
        <v>3105237</v>
      </c>
      <c r="E4" s="46">
        <v>2953664</v>
      </c>
      <c r="F4" s="46">
        <v>2838789</v>
      </c>
      <c r="G4" s="46">
        <v>2660295</v>
      </c>
      <c r="H4" s="46">
        <v>2494651</v>
      </c>
      <c r="I4" s="46">
        <v>2431280</v>
      </c>
      <c r="J4" s="46">
        <v>2426368</v>
      </c>
      <c r="K4" s="46">
        <v>2389769</v>
      </c>
      <c r="L4" s="46">
        <v>2384126</v>
      </c>
      <c r="M4" s="46">
        <v>2426189</v>
      </c>
      <c r="N4" s="46">
        <v>2440583</v>
      </c>
      <c r="O4" s="46">
        <v>2418364</v>
      </c>
      <c r="P4" s="46">
        <v>2402164</v>
      </c>
      <c r="Q4" s="46">
        <v>2400385</v>
      </c>
      <c r="R4" s="46">
        <v>2351103</v>
      </c>
      <c r="S4" s="46">
        <v>2267308</v>
      </c>
      <c r="T4" s="46">
        <v>2155611</v>
      </c>
      <c r="U4" s="46">
        <v>2044680</v>
      </c>
      <c r="V4" s="46">
        <v>1899865</v>
      </c>
      <c r="W4" s="46">
        <v>1747829</v>
      </c>
      <c r="X4" s="46">
        <v>1624276</v>
      </c>
      <c r="Y4" s="46">
        <v>1523211</v>
      </c>
      <c r="Z4" s="46">
        <v>1434173</v>
      </c>
      <c r="AA4" s="46">
        <v>1360058</v>
      </c>
      <c r="AB4" s="46">
        <v>1305450</v>
      </c>
      <c r="AC4" s="46">
        <v>1276022</v>
      </c>
      <c r="AD4" s="46">
        <v>1270569</v>
      </c>
      <c r="AE4" s="46">
        <v>1288649</v>
      </c>
      <c r="AF4" s="46">
        <v>1325750</v>
      </c>
    </row>
    <row r="5" spans="1:32" x14ac:dyDescent="0.25">
      <c r="A5" s="39" t="s">
        <v>306</v>
      </c>
      <c r="B5" s="46">
        <v>3645542</v>
      </c>
      <c r="C5" s="46">
        <v>3675202</v>
      </c>
      <c r="D5" s="46">
        <v>3628784</v>
      </c>
      <c r="E5" s="46">
        <v>3594717</v>
      </c>
      <c r="F5" s="46">
        <v>3533643</v>
      </c>
      <c r="G5" s="46">
        <v>3476469</v>
      </c>
      <c r="H5" s="46">
        <v>3392971</v>
      </c>
      <c r="I5" s="46">
        <v>3246886</v>
      </c>
      <c r="J5" s="46">
        <v>3083875</v>
      </c>
      <c r="K5" s="46">
        <v>2951792</v>
      </c>
      <c r="L5" s="46">
        <v>2773392</v>
      </c>
      <c r="M5" s="46">
        <v>2607482</v>
      </c>
      <c r="N5" s="46">
        <v>2543679</v>
      </c>
      <c r="O5" s="46">
        <v>2538480</v>
      </c>
      <c r="P5" s="46">
        <v>2501988</v>
      </c>
      <c r="Q5" s="46">
        <v>2496575</v>
      </c>
      <c r="R5" s="46">
        <v>2538708</v>
      </c>
      <c r="S5" s="46">
        <v>2553294</v>
      </c>
      <c r="T5" s="46">
        <v>2531251</v>
      </c>
      <c r="U5" s="46">
        <v>2515340</v>
      </c>
      <c r="V5" s="46">
        <v>2513810</v>
      </c>
      <c r="W5" s="46">
        <v>2464615</v>
      </c>
      <c r="X5" s="46">
        <v>2380937</v>
      </c>
      <c r="Y5" s="46">
        <v>2269322</v>
      </c>
      <c r="Z5" s="46">
        <v>2158347</v>
      </c>
      <c r="AA5" s="46">
        <v>2013319</v>
      </c>
      <c r="AB5" s="46">
        <v>1860835</v>
      </c>
      <c r="AC5" s="46">
        <v>1736780</v>
      </c>
      <c r="AD5" s="46">
        <v>1635314</v>
      </c>
      <c r="AE5" s="46">
        <v>1545960</v>
      </c>
      <c r="AF5" s="46">
        <v>1471574</v>
      </c>
    </row>
    <row r="6" spans="1:32" x14ac:dyDescent="0.25">
      <c r="A6" s="39" t="s">
        <v>307</v>
      </c>
      <c r="B6" s="46">
        <v>3307803</v>
      </c>
      <c r="C6" s="46">
        <v>3306451</v>
      </c>
      <c r="D6" s="46">
        <v>3390434</v>
      </c>
      <c r="E6" s="46">
        <v>3524540</v>
      </c>
      <c r="F6" s="46">
        <v>3615767</v>
      </c>
      <c r="G6" s="46">
        <v>3670087</v>
      </c>
      <c r="H6" s="46">
        <v>3717056</v>
      </c>
      <c r="I6" s="46">
        <v>3685186</v>
      </c>
      <c r="J6" s="46">
        <v>3632729</v>
      </c>
      <c r="K6" s="46">
        <v>3559267</v>
      </c>
      <c r="L6" s="46">
        <v>3502597</v>
      </c>
      <c r="M6" s="46">
        <v>3419461</v>
      </c>
      <c r="N6" s="46">
        <v>3273431</v>
      </c>
      <c r="O6" s="46">
        <v>3110295</v>
      </c>
      <c r="P6" s="46">
        <v>2978111</v>
      </c>
      <c r="Q6" s="46">
        <v>2799624</v>
      </c>
      <c r="R6" s="46">
        <v>2633573</v>
      </c>
      <c r="S6" s="46">
        <v>2569710</v>
      </c>
      <c r="T6" s="46">
        <v>2564652</v>
      </c>
      <c r="U6" s="46">
        <v>2528297</v>
      </c>
      <c r="V6" s="46">
        <v>2522916</v>
      </c>
      <c r="W6" s="46">
        <v>2565215</v>
      </c>
      <c r="X6" s="46">
        <v>2580018</v>
      </c>
      <c r="Y6" s="46">
        <v>2558106</v>
      </c>
      <c r="Z6" s="46">
        <v>2542198</v>
      </c>
      <c r="AA6" s="46">
        <v>2540694</v>
      </c>
      <c r="AB6" s="46">
        <v>2491539</v>
      </c>
      <c r="AC6" s="46">
        <v>2407731</v>
      </c>
      <c r="AD6" s="46">
        <v>2295860</v>
      </c>
      <c r="AE6" s="46">
        <v>2184573</v>
      </c>
      <c r="AF6" s="46">
        <v>2039223</v>
      </c>
    </row>
    <row r="7" spans="1:32" x14ac:dyDescent="0.25">
      <c r="A7" s="59" t="s">
        <v>308</v>
      </c>
      <c r="B7" s="62">
        <f>SUM(B3:B6)</f>
        <v>10956387</v>
      </c>
      <c r="C7" s="62">
        <f t="shared" ref="C7:AF7" si="0">SUM(C3:C6)</f>
        <v>10782063</v>
      </c>
      <c r="D7" s="62">
        <f t="shared" si="0"/>
        <v>10611782</v>
      </c>
      <c r="E7" s="62">
        <f t="shared" si="0"/>
        <v>10562983</v>
      </c>
      <c r="F7" s="62">
        <f t="shared" si="0"/>
        <v>10443964</v>
      </c>
      <c r="G7" s="62">
        <f t="shared" si="0"/>
        <v>10250350</v>
      </c>
      <c r="H7" s="62">
        <f t="shared" si="0"/>
        <v>10067151</v>
      </c>
      <c r="I7" s="62">
        <f t="shared" si="0"/>
        <v>9853776</v>
      </c>
      <c r="J7" s="62">
        <f t="shared" si="0"/>
        <v>9599685</v>
      </c>
      <c r="K7" s="62">
        <f t="shared" si="0"/>
        <v>9350793</v>
      </c>
      <c r="L7" s="62">
        <f t="shared" si="0"/>
        <v>9145747</v>
      </c>
      <c r="M7" s="62">
        <f t="shared" si="0"/>
        <v>8930133</v>
      </c>
      <c r="N7" s="62">
        <f t="shared" si="0"/>
        <v>8725762</v>
      </c>
      <c r="O7" s="62">
        <f t="shared" si="0"/>
        <v>8507582</v>
      </c>
      <c r="P7" s="62">
        <f t="shared" si="0"/>
        <v>8330424</v>
      </c>
      <c r="Q7" s="62">
        <f t="shared" si="0"/>
        <v>8132569</v>
      </c>
      <c r="R7" s="62">
        <f t="shared" si="0"/>
        <v>7915996</v>
      </c>
      <c r="S7" s="62">
        <f t="shared" si="0"/>
        <v>7745831</v>
      </c>
      <c r="T7" s="62">
        <f t="shared" si="0"/>
        <v>7580041</v>
      </c>
      <c r="U7" s="62">
        <f t="shared" si="0"/>
        <v>7390396</v>
      </c>
      <c r="V7" s="62">
        <f t="shared" si="0"/>
        <v>7219045</v>
      </c>
      <c r="W7" s="62">
        <f t="shared" si="0"/>
        <v>7045359</v>
      </c>
      <c r="X7" s="62">
        <f t="shared" si="0"/>
        <v>6838582</v>
      </c>
      <c r="Y7" s="62">
        <f t="shared" si="0"/>
        <v>6589197</v>
      </c>
      <c r="Z7" s="62">
        <f t="shared" si="0"/>
        <v>6361888</v>
      </c>
      <c r="AA7" s="62">
        <f t="shared" si="0"/>
        <v>6141257</v>
      </c>
      <c r="AB7" s="62">
        <f t="shared" si="0"/>
        <v>5895597</v>
      </c>
      <c r="AC7" s="62">
        <f t="shared" si="0"/>
        <v>5668161</v>
      </c>
      <c r="AD7" s="62">
        <f t="shared" si="0"/>
        <v>5458372</v>
      </c>
      <c r="AE7" s="62">
        <f t="shared" si="0"/>
        <v>5283688</v>
      </c>
      <c r="AF7" s="62">
        <f t="shared" si="0"/>
        <v>5107642</v>
      </c>
    </row>
    <row r="8" spans="1:32" x14ac:dyDescent="0.25">
      <c r="A8" s="58" t="s">
        <v>783</v>
      </c>
    </row>
    <row r="10" spans="1:32" x14ac:dyDescent="0.25">
      <c r="A10" s="58" t="s">
        <v>778</v>
      </c>
    </row>
  </sheetData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O9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15" x14ac:dyDescent="0.25">
      <c r="A1" s="58" t="s">
        <v>858</v>
      </c>
    </row>
    <row r="2" spans="1:15" ht="20.100000000000001" customHeight="1" x14ac:dyDescent="0.25">
      <c r="A2" s="67" t="s">
        <v>457</v>
      </c>
      <c r="B2" s="64" t="s">
        <v>246</v>
      </c>
      <c r="C2" s="64" t="s">
        <v>247</v>
      </c>
      <c r="D2" s="64" t="s">
        <v>248</v>
      </c>
      <c r="E2" s="64" t="s">
        <v>249</v>
      </c>
      <c r="F2" s="64" t="s">
        <v>250</v>
      </c>
      <c r="G2" s="64" t="s">
        <v>251</v>
      </c>
      <c r="H2" s="64" t="s">
        <v>252</v>
      </c>
      <c r="I2" s="64" t="s">
        <v>253</v>
      </c>
      <c r="J2" s="64" t="s">
        <v>254</v>
      </c>
      <c r="K2" s="64" t="s">
        <v>255</v>
      </c>
      <c r="L2" s="64" t="s">
        <v>256</v>
      </c>
      <c r="M2" s="64" t="s">
        <v>257</v>
      </c>
      <c r="N2" s="64" t="s">
        <v>258</v>
      </c>
      <c r="O2" s="64" t="s">
        <v>260</v>
      </c>
    </row>
    <row r="3" spans="1:15" ht="20.100000000000001" customHeight="1" x14ac:dyDescent="0.25">
      <c r="A3" s="64" t="s">
        <v>455</v>
      </c>
      <c r="B3" s="69">
        <v>55.6</v>
      </c>
      <c r="C3" s="69">
        <v>20</v>
      </c>
      <c r="D3" s="69">
        <v>18.100000000000001</v>
      </c>
      <c r="E3" s="69">
        <v>19.5</v>
      </c>
      <c r="F3" s="69">
        <v>30</v>
      </c>
      <c r="G3" s="69">
        <v>31.6</v>
      </c>
      <c r="H3" s="69">
        <v>26.7</v>
      </c>
      <c r="I3" s="69">
        <v>24.8</v>
      </c>
      <c r="J3" s="69">
        <v>29.5</v>
      </c>
      <c r="K3" s="69">
        <v>30.4</v>
      </c>
      <c r="L3" s="69">
        <v>30.8</v>
      </c>
      <c r="M3" s="69">
        <v>26.3</v>
      </c>
      <c r="N3" s="69">
        <v>21.6</v>
      </c>
      <c r="O3" s="69">
        <v>22.1</v>
      </c>
    </row>
    <row r="4" spans="1:15" ht="20.100000000000001" customHeight="1" x14ac:dyDescent="0.25">
      <c r="A4" s="64" t="s">
        <v>454</v>
      </c>
      <c r="B4" s="69">
        <v>51.5</v>
      </c>
      <c r="C4" s="69">
        <v>14.8</v>
      </c>
      <c r="D4" s="69">
        <v>16.8</v>
      </c>
      <c r="E4" s="69">
        <v>16.7</v>
      </c>
      <c r="F4" s="69">
        <v>26</v>
      </c>
      <c r="G4" s="69">
        <v>28.2</v>
      </c>
      <c r="H4" s="69">
        <v>20.6</v>
      </c>
      <c r="I4" s="69">
        <v>20.399999999999999</v>
      </c>
      <c r="J4" s="69">
        <v>25.6</v>
      </c>
      <c r="K4" s="69">
        <v>26.2</v>
      </c>
      <c r="L4" s="69">
        <v>29.1</v>
      </c>
      <c r="M4" s="69">
        <v>21.6</v>
      </c>
      <c r="N4" s="69">
        <v>16.8</v>
      </c>
      <c r="O4" s="69">
        <v>19</v>
      </c>
    </row>
    <row r="5" spans="1:15" ht="20.100000000000001" customHeight="1" x14ac:dyDescent="0.25">
      <c r="A5" s="64" t="s">
        <v>453</v>
      </c>
      <c r="B5" s="69">
        <v>40.700000000000003</v>
      </c>
      <c r="C5" s="69">
        <v>9.9</v>
      </c>
      <c r="D5" s="69">
        <v>12.9</v>
      </c>
      <c r="E5" s="69">
        <v>11.7</v>
      </c>
      <c r="F5" s="69">
        <v>22.4</v>
      </c>
      <c r="G5" s="69">
        <v>24.5</v>
      </c>
      <c r="H5" s="69">
        <v>16.899999999999999</v>
      </c>
      <c r="I5" s="69">
        <v>16.3</v>
      </c>
      <c r="J5" s="69">
        <v>22</v>
      </c>
      <c r="K5" s="69">
        <v>20.8</v>
      </c>
      <c r="L5" s="69">
        <v>21.7</v>
      </c>
      <c r="M5" s="69">
        <v>19.8</v>
      </c>
      <c r="N5" s="69">
        <v>14.2</v>
      </c>
      <c r="O5" s="69">
        <v>16.2</v>
      </c>
    </row>
    <row r="6" spans="1:15" ht="20.100000000000001" customHeight="1" x14ac:dyDescent="0.25">
      <c r="A6" s="64" t="s">
        <v>452</v>
      </c>
      <c r="B6" s="69">
        <v>30.2</v>
      </c>
      <c r="C6" s="69">
        <v>8.4</v>
      </c>
      <c r="D6" s="69">
        <v>5.9</v>
      </c>
      <c r="E6" s="69">
        <v>10</v>
      </c>
      <c r="F6" s="69">
        <v>15.8</v>
      </c>
      <c r="G6" s="69">
        <v>16.899999999999999</v>
      </c>
      <c r="H6" s="69">
        <v>10.3</v>
      </c>
      <c r="I6" s="69">
        <v>9.1999999999999993</v>
      </c>
      <c r="J6" s="69">
        <v>13.8</v>
      </c>
      <c r="K6" s="69">
        <v>12.6</v>
      </c>
      <c r="L6" s="69">
        <v>14.8</v>
      </c>
      <c r="M6" s="69">
        <v>13.5</v>
      </c>
      <c r="N6" s="69">
        <v>10.4</v>
      </c>
      <c r="O6" s="69">
        <v>12.3</v>
      </c>
    </row>
    <row r="7" spans="1:15" x14ac:dyDescent="0.2">
      <c r="A7" s="89" t="s">
        <v>799</v>
      </c>
    </row>
    <row r="9" spans="1:15" x14ac:dyDescent="0.25">
      <c r="A9" s="58" t="s">
        <v>788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V11"/>
  <sheetViews>
    <sheetView zoomScaleNormal="100" workbookViewId="0">
      <selection activeCell="A2" sqref="A2:A3"/>
    </sheetView>
  </sheetViews>
  <sheetFormatPr defaultColWidth="24" defaultRowHeight="13.5" x14ac:dyDescent="0.2"/>
  <cols>
    <col min="1" max="2" width="24" style="29"/>
    <col min="3" max="4" width="0" style="29" hidden="1" customWidth="1"/>
    <col min="5" max="5" width="24" style="29"/>
    <col min="6" max="7" width="0" style="29" hidden="1" customWidth="1"/>
    <col min="8" max="8" width="24" style="29"/>
    <col min="9" max="10" width="0" style="29" hidden="1" customWidth="1"/>
    <col min="11" max="11" width="24" style="29"/>
    <col min="12" max="13" width="0" style="29" hidden="1" customWidth="1"/>
    <col min="14" max="14" width="24" style="29"/>
    <col min="15" max="16" width="0" style="29" hidden="1" customWidth="1"/>
    <col min="17" max="17" width="24" style="29"/>
    <col min="18" max="19" width="0" style="29" hidden="1" customWidth="1"/>
    <col min="20" max="20" width="24" style="29"/>
    <col min="21" max="22" width="0" style="29" hidden="1" customWidth="1"/>
    <col min="23" max="23" width="24" style="29"/>
    <col min="24" max="25" width="0" style="29" hidden="1" customWidth="1"/>
    <col min="26" max="26" width="24" style="29"/>
    <col min="27" max="28" width="0" style="29" hidden="1" customWidth="1"/>
    <col min="29" max="29" width="24" style="29"/>
    <col min="30" max="31" width="0" style="29" hidden="1" customWidth="1"/>
    <col min="32" max="32" width="24" style="29"/>
    <col min="33" max="34" width="0" style="29" hidden="1" customWidth="1"/>
    <col min="35" max="35" width="24" style="29"/>
    <col min="36" max="37" width="0" style="29" hidden="1" customWidth="1"/>
    <col min="38" max="38" width="24" style="29"/>
    <col min="39" max="40" width="0" style="29" hidden="1" customWidth="1"/>
    <col min="41" max="41" width="24" style="29"/>
    <col min="42" max="43" width="0" style="29" hidden="1" customWidth="1"/>
    <col min="44" max="44" width="24" style="29"/>
    <col min="45" max="46" width="0" style="29" hidden="1" customWidth="1"/>
    <col min="47" max="16384" width="24" style="29"/>
  </cols>
  <sheetData>
    <row r="1" spans="1:48" x14ac:dyDescent="0.25">
      <c r="A1" s="58" t="s">
        <v>859</v>
      </c>
    </row>
    <row r="2" spans="1:48" ht="20.100000000000001" customHeight="1" x14ac:dyDescent="0.25">
      <c r="A2" s="29" t="s">
        <v>427</v>
      </c>
      <c r="B2" s="67" t="s">
        <v>340</v>
      </c>
      <c r="C2" s="140" t="s">
        <v>442</v>
      </c>
      <c r="D2" s="140" t="s">
        <v>442</v>
      </c>
      <c r="E2" s="68">
        <v>2010.05</v>
      </c>
      <c r="F2" s="136" t="s">
        <v>441</v>
      </c>
      <c r="G2" s="136" t="s">
        <v>441</v>
      </c>
      <c r="H2" s="68">
        <v>2011.05</v>
      </c>
      <c r="I2" s="136" t="s">
        <v>440</v>
      </c>
      <c r="J2" s="136" t="s">
        <v>440</v>
      </c>
      <c r="K2" s="68">
        <v>2012.05</v>
      </c>
      <c r="L2" s="136" t="s">
        <v>439</v>
      </c>
      <c r="M2" s="136" t="s">
        <v>439</v>
      </c>
      <c r="N2" s="68">
        <v>2013.05</v>
      </c>
      <c r="O2" s="136" t="s">
        <v>438</v>
      </c>
      <c r="P2" s="136" t="s">
        <v>438</v>
      </c>
      <c r="Q2" s="68">
        <v>2014.05</v>
      </c>
      <c r="R2" s="136" t="s">
        <v>437</v>
      </c>
      <c r="S2" s="136" t="s">
        <v>437</v>
      </c>
      <c r="T2" s="68">
        <v>2015.05</v>
      </c>
      <c r="U2" s="136" t="s">
        <v>436</v>
      </c>
      <c r="V2" s="136" t="s">
        <v>436</v>
      </c>
      <c r="W2" s="68">
        <v>2016.05</v>
      </c>
      <c r="X2" s="136" t="s">
        <v>435</v>
      </c>
      <c r="Y2" s="136" t="s">
        <v>435</v>
      </c>
      <c r="Z2" s="68">
        <v>2017.05</v>
      </c>
      <c r="AA2" s="136" t="s">
        <v>434</v>
      </c>
      <c r="AB2" s="136" t="s">
        <v>434</v>
      </c>
      <c r="AC2" s="68">
        <v>2018.05</v>
      </c>
      <c r="AD2" s="136" t="s">
        <v>433</v>
      </c>
      <c r="AE2" s="136" t="s">
        <v>433</v>
      </c>
      <c r="AF2" s="68">
        <v>2019.05</v>
      </c>
      <c r="AG2" s="136" t="s">
        <v>432</v>
      </c>
      <c r="AH2" s="136" t="s">
        <v>432</v>
      </c>
      <c r="AI2" s="68">
        <v>2020.05</v>
      </c>
      <c r="AJ2" s="136" t="s">
        <v>431</v>
      </c>
      <c r="AK2" s="136" t="s">
        <v>431</v>
      </c>
      <c r="AL2" s="68">
        <v>2021.05</v>
      </c>
      <c r="AM2" s="136" t="s">
        <v>430</v>
      </c>
      <c r="AN2" s="136" t="s">
        <v>430</v>
      </c>
      <c r="AO2" s="68">
        <v>2022.05</v>
      </c>
      <c r="AP2" s="136" t="s">
        <v>429</v>
      </c>
      <c r="AQ2" s="136" t="s">
        <v>429</v>
      </c>
      <c r="AR2" s="68">
        <v>2023.05</v>
      </c>
      <c r="AS2" s="136" t="s">
        <v>428</v>
      </c>
      <c r="AT2" s="136"/>
      <c r="AU2" s="136"/>
      <c r="AV2" s="97">
        <v>2025.05</v>
      </c>
    </row>
    <row r="3" spans="1:48" ht="20.100000000000001" customHeight="1" x14ac:dyDescent="0.25">
      <c r="A3" s="30" t="s">
        <v>423</v>
      </c>
      <c r="B3" s="67" t="s">
        <v>209</v>
      </c>
      <c r="C3" s="64"/>
      <c r="D3" s="64"/>
      <c r="E3" s="98">
        <v>15.8</v>
      </c>
      <c r="F3" s="98"/>
      <c r="G3" s="98"/>
      <c r="H3" s="98">
        <v>15.1</v>
      </c>
      <c r="I3" s="98"/>
      <c r="J3" s="98"/>
      <c r="K3" s="98">
        <v>15.2</v>
      </c>
      <c r="L3" s="98"/>
      <c r="M3" s="98"/>
      <c r="N3" s="98">
        <v>14.6</v>
      </c>
      <c r="O3" s="98"/>
      <c r="P3" s="98"/>
      <c r="Q3" s="98">
        <v>16</v>
      </c>
      <c r="R3" s="98"/>
      <c r="S3" s="98"/>
      <c r="T3" s="98">
        <v>16.3</v>
      </c>
      <c r="U3" s="98"/>
      <c r="V3" s="98"/>
      <c r="W3" s="98">
        <v>16</v>
      </c>
      <c r="X3" s="98"/>
      <c r="Y3" s="98"/>
      <c r="Z3" s="98">
        <v>18.3</v>
      </c>
      <c r="AA3" s="98"/>
      <c r="AB3" s="98"/>
      <c r="AC3" s="98">
        <v>18.8</v>
      </c>
      <c r="AD3" s="98"/>
      <c r="AE3" s="98"/>
      <c r="AF3" s="98">
        <v>18</v>
      </c>
      <c r="AG3" s="98"/>
      <c r="AH3" s="98"/>
      <c r="AI3" s="98">
        <v>18.2</v>
      </c>
      <c r="AJ3" s="98"/>
      <c r="AK3" s="98"/>
      <c r="AL3" s="98">
        <v>17.899999999999999</v>
      </c>
      <c r="AM3" s="98"/>
      <c r="AN3" s="98"/>
      <c r="AO3" s="98">
        <v>17</v>
      </c>
      <c r="AP3" s="98"/>
      <c r="AQ3" s="98"/>
      <c r="AR3" s="98">
        <v>16.100000000000001</v>
      </c>
      <c r="AS3" s="98"/>
      <c r="AT3" s="98"/>
      <c r="AU3" s="98">
        <v>16.7</v>
      </c>
      <c r="AV3" s="91">
        <v>15.6</v>
      </c>
    </row>
    <row r="4" spans="1:48" ht="20.100000000000001" customHeight="1" x14ac:dyDescent="0.25">
      <c r="A4" s="30"/>
      <c r="B4" s="64" t="s">
        <v>338</v>
      </c>
      <c r="C4" s="66">
        <v>4804</v>
      </c>
      <c r="D4" s="66">
        <v>631</v>
      </c>
      <c r="E4" s="84">
        <f>D4/C4*100</f>
        <v>13.134887593671941</v>
      </c>
      <c r="F4" s="66">
        <v>4804</v>
      </c>
      <c r="G4" s="66">
        <v>615</v>
      </c>
      <c r="H4" s="84">
        <f>G4/F4*100</f>
        <v>12.801831806827643</v>
      </c>
      <c r="I4" s="66">
        <v>4743</v>
      </c>
      <c r="J4" s="66">
        <v>574</v>
      </c>
      <c r="K4" s="84">
        <f>J4/I4*100</f>
        <v>12.102045119122918</v>
      </c>
      <c r="L4" s="66">
        <v>4689</v>
      </c>
      <c r="M4" s="66">
        <v>584</v>
      </c>
      <c r="N4" s="84">
        <f>M4/L4*100</f>
        <v>12.454681168692685</v>
      </c>
      <c r="O4" s="66">
        <v>4681</v>
      </c>
      <c r="P4" s="66">
        <v>636</v>
      </c>
      <c r="Q4" s="84">
        <f>P4/O4*100</f>
        <v>13.586840418713949</v>
      </c>
      <c r="R4" s="66">
        <v>4680</v>
      </c>
      <c r="S4" s="66">
        <v>639</v>
      </c>
      <c r="T4" s="84">
        <f>S4/R4*100</f>
        <v>13.653846153846153</v>
      </c>
      <c r="U4" s="66">
        <v>4685</v>
      </c>
      <c r="V4" s="66">
        <v>637</v>
      </c>
      <c r="W4" s="84">
        <f>V4/U4*100</f>
        <v>13.596584845250801</v>
      </c>
      <c r="X4" s="66">
        <v>4651</v>
      </c>
      <c r="Y4" s="66">
        <v>740</v>
      </c>
      <c r="Z4" s="84">
        <f>Y4/X4*100</f>
        <v>15.910556869490433</v>
      </c>
      <c r="AA4" s="66">
        <v>4566</v>
      </c>
      <c r="AB4" s="66">
        <v>742</v>
      </c>
      <c r="AC4" s="84">
        <f>AB4/AA4*100</f>
        <v>16.25054752518616</v>
      </c>
      <c r="AD4" s="66">
        <v>4536</v>
      </c>
      <c r="AE4" s="66">
        <v>700</v>
      </c>
      <c r="AF4" s="84">
        <f>AE4/AD4*100</f>
        <v>15.432098765432098</v>
      </c>
      <c r="AG4" s="66">
        <v>4467</v>
      </c>
      <c r="AH4" s="66">
        <v>707</v>
      </c>
      <c r="AI4" s="84">
        <f>AH4/AG4*100</f>
        <v>15.827177076337588</v>
      </c>
      <c r="AJ4" s="66">
        <v>4405</v>
      </c>
      <c r="AK4" s="66">
        <v>677</v>
      </c>
      <c r="AL4" s="84">
        <f>AK4/AJ4*100</f>
        <v>15.368898978433599</v>
      </c>
      <c r="AM4" s="66">
        <v>4299</v>
      </c>
      <c r="AN4" s="66">
        <v>623</v>
      </c>
      <c r="AO4" s="84">
        <f>AN4/AM4*100</f>
        <v>14.491742265643174</v>
      </c>
      <c r="AP4" s="66">
        <v>4220</v>
      </c>
      <c r="AQ4" s="66">
        <v>572</v>
      </c>
      <c r="AR4" s="84">
        <f>AQ4/AP4*100</f>
        <v>13.554502369668247</v>
      </c>
      <c r="AS4" s="66">
        <v>4088</v>
      </c>
      <c r="AT4" s="66">
        <v>612</v>
      </c>
      <c r="AU4" s="84">
        <f>AT4/AS4*100</f>
        <v>14.9706457925636</v>
      </c>
      <c r="AV4" s="91">
        <v>14</v>
      </c>
    </row>
    <row r="5" spans="1:48" ht="20.100000000000001" customHeight="1" x14ac:dyDescent="0.25">
      <c r="A5" s="30" t="s">
        <v>319</v>
      </c>
      <c r="B5" s="64" t="s">
        <v>342</v>
      </c>
      <c r="C5" s="66">
        <v>4940</v>
      </c>
      <c r="D5" s="66">
        <v>907</v>
      </c>
      <c r="E5" s="84">
        <f>D5/C5*100</f>
        <v>18.360323886639677</v>
      </c>
      <c r="F5" s="66">
        <v>4880</v>
      </c>
      <c r="G5" s="66">
        <v>860</v>
      </c>
      <c r="H5" s="84">
        <f>G5/F5*100</f>
        <v>17.622950819672131</v>
      </c>
      <c r="I5" s="66">
        <v>4808</v>
      </c>
      <c r="J5" s="66">
        <v>865</v>
      </c>
      <c r="K5" s="84">
        <f>J5/I5*100</f>
        <v>17.990848585690518</v>
      </c>
      <c r="L5" s="66">
        <v>4751</v>
      </c>
      <c r="M5" s="66">
        <v>794</v>
      </c>
      <c r="N5" s="84">
        <f>M5/L5*100</f>
        <v>16.712271100820882</v>
      </c>
      <c r="O5" s="66">
        <v>4716</v>
      </c>
      <c r="P5" s="66">
        <v>865</v>
      </c>
      <c r="Q5" s="84">
        <f>P5/O5*100</f>
        <v>18.341815097540287</v>
      </c>
      <c r="R5" s="66">
        <v>4705</v>
      </c>
      <c r="S5" s="66">
        <v>890</v>
      </c>
      <c r="T5" s="84">
        <f>S5/R5*100</f>
        <v>18.916046758767269</v>
      </c>
      <c r="U5" s="66">
        <v>4694</v>
      </c>
      <c r="V5" s="66">
        <v>862</v>
      </c>
      <c r="W5" s="84">
        <f>V5/U5*100</f>
        <v>18.363868768640817</v>
      </c>
      <c r="X5" s="66">
        <v>4651</v>
      </c>
      <c r="Y5" s="66">
        <v>964</v>
      </c>
      <c r="Z5" s="84">
        <f>Y5/X5*100</f>
        <v>20.726725435390239</v>
      </c>
      <c r="AA5" s="66">
        <v>4591</v>
      </c>
      <c r="AB5" s="66">
        <v>979</v>
      </c>
      <c r="AC5" s="84">
        <f>AB5/AA5*100</f>
        <v>21.324330211282945</v>
      </c>
      <c r="AD5" s="66">
        <v>4537</v>
      </c>
      <c r="AE5" s="66">
        <v>933</v>
      </c>
      <c r="AF5" s="84">
        <f>AE5/AD5*100</f>
        <v>20.564249504077583</v>
      </c>
      <c r="AG5" s="66">
        <v>4467</v>
      </c>
      <c r="AH5" s="66">
        <v>919</v>
      </c>
      <c r="AI5" s="84">
        <f>AH5/AG5*100</f>
        <v>20.573091560331321</v>
      </c>
      <c r="AJ5" s="66">
        <v>4393</v>
      </c>
      <c r="AK5" s="66">
        <v>900</v>
      </c>
      <c r="AL5" s="84">
        <f>AK5/AJ5*100</f>
        <v>20.487138629638061</v>
      </c>
      <c r="AM5" s="66">
        <v>4296</v>
      </c>
      <c r="AN5" s="66">
        <v>840</v>
      </c>
      <c r="AO5" s="84">
        <f>AN5/AM5*100</f>
        <v>19.553072625698324</v>
      </c>
      <c r="AP5" s="66">
        <v>4196</v>
      </c>
      <c r="AQ5" s="66">
        <v>779</v>
      </c>
      <c r="AR5" s="84">
        <f>AQ5/AP5*100</f>
        <v>18.565300285986655</v>
      </c>
      <c r="AS5" s="66">
        <v>4085</v>
      </c>
      <c r="AT5" s="66">
        <v>756</v>
      </c>
      <c r="AU5" s="84">
        <f>AT5/AS5*100</f>
        <v>18.506731946144431</v>
      </c>
      <c r="AV5" s="91">
        <v>17.3</v>
      </c>
    </row>
    <row r="6" spans="1:48" ht="20.100000000000001" customHeight="1" x14ac:dyDescent="0.25">
      <c r="A6" s="30" t="s">
        <v>422</v>
      </c>
      <c r="B6" s="30" t="s">
        <v>209</v>
      </c>
      <c r="C6" s="32"/>
      <c r="D6" s="32"/>
      <c r="E6" s="33"/>
      <c r="F6" s="32"/>
      <c r="G6" s="32"/>
      <c r="H6" s="33"/>
      <c r="I6" s="32"/>
      <c r="J6" s="32"/>
      <c r="K6" s="33"/>
      <c r="L6" s="32"/>
      <c r="M6" s="32"/>
      <c r="N6" s="33"/>
      <c r="O6" s="32"/>
      <c r="P6" s="32"/>
      <c r="Q6" s="33"/>
      <c r="R6" s="32"/>
      <c r="S6" s="32"/>
      <c r="T6" s="33"/>
      <c r="U6" s="32"/>
      <c r="V6" s="32"/>
      <c r="W6" s="33"/>
      <c r="X6" s="32"/>
      <c r="Y6" s="32"/>
      <c r="Z6" s="33">
        <v>25.4</v>
      </c>
      <c r="AA6" s="32"/>
      <c r="AB6" s="32"/>
      <c r="AC6" s="33">
        <v>26.3</v>
      </c>
      <c r="AD6" s="32"/>
      <c r="AE6" s="32"/>
      <c r="AF6" s="33">
        <v>25.3</v>
      </c>
      <c r="AG6" s="32"/>
      <c r="AH6" s="32"/>
      <c r="AI6" s="33">
        <v>25</v>
      </c>
      <c r="AJ6" s="32"/>
      <c r="AK6" s="32"/>
      <c r="AL6" s="33">
        <v>24.2</v>
      </c>
      <c r="AM6" s="32"/>
      <c r="AN6" s="32"/>
      <c r="AO6" s="33">
        <v>23.6</v>
      </c>
      <c r="AP6" s="32"/>
      <c r="AQ6" s="32"/>
      <c r="AR6" s="33">
        <v>23</v>
      </c>
      <c r="AS6" s="32"/>
      <c r="AT6" s="32"/>
      <c r="AU6" s="33">
        <v>23.7</v>
      </c>
      <c r="AV6" s="35">
        <v>23.8</v>
      </c>
    </row>
    <row r="7" spans="1:48" ht="20.100000000000001" customHeight="1" x14ac:dyDescent="0.25">
      <c r="A7" s="30"/>
      <c r="B7" s="30" t="s">
        <v>338</v>
      </c>
      <c r="C7" s="32" t="s">
        <v>362</v>
      </c>
      <c r="D7" s="32" t="s">
        <v>362</v>
      </c>
      <c r="E7" s="32" t="s">
        <v>375</v>
      </c>
      <c r="F7" s="32" t="s">
        <v>362</v>
      </c>
      <c r="G7" s="32" t="s">
        <v>362</v>
      </c>
      <c r="H7" s="32" t="s">
        <v>375</v>
      </c>
      <c r="I7" s="32" t="s">
        <v>362</v>
      </c>
      <c r="J7" s="32" t="s">
        <v>362</v>
      </c>
      <c r="K7" s="32" t="s">
        <v>375</v>
      </c>
      <c r="L7" s="32" t="s">
        <v>362</v>
      </c>
      <c r="M7" s="32" t="s">
        <v>362</v>
      </c>
      <c r="N7" s="32" t="s">
        <v>375</v>
      </c>
      <c r="O7" s="32" t="s">
        <v>362</v>
      </c>
      <c r="P7" s="32" t="s">
        <v>362</v>
      </c>
      <c r="Q7" s="32" t="s">
        <v>375</v>
      </c>
      <c r="R7" s="32" t="s">
        <v>362</v>
      </c>
      <c r="S7" s="32" t="s">
        <v>362</v>
      </c>
      <c r="T7" s="32" t="s">
        <v>375</v>
      </c>
      <c r="U7" s="32" t="s">
        <v>362</v>
      </c>
      <c r="V7" s="32" t="s">
        <v>362</v>
      </c>
      <c r="W7" s="32" t="s">
        <v>375</v>
      </c>
      <c r="X7" s="32">
        <v>4958</v>
      </c>
      <c r="Y7" s="32">
        <v>1145</v>
      </c>
      <c r="Z7" s="33">
        <f>Y7/X7*100</f>
        <v>23.093989511899959</v>
      </c>
      <c r="AA7" s="32">
        <v>4888</v>
      </c>
      <c r="AB7" s="32">
        <v>1164</v>
      </c>
      <c r="AC7" s="33">
        <f>AB7/AA7*100</f>
        <v>23.813420621931261</v>
      </c>
      <c r="AD7" s="32">
        <v>4902</v>
      </c>
      <c r="AE7" s="32">
        <v>1100</v>
      </c>
      <c r="AF7" s="33">
        <f>AE7/AD7*100</f>
        <v>22.439820481436147</v>
      </c>
      <c r="AG7" s="32">
        <v>4934</v>
      </c>
      <c r="AH7" s="32">
        <v>1129</v>
      </c>
      <c r="AI7" s="33">
        <f>AH7/AG7*100</f>
        <v>22.882042967166598</v>
      </c>
      <c r="AJ7" s="32">
        <v>4967</v>
      </c>
      <c r="AK7" s="32">
        <v>1089</v>
      </c>
      <c r="AL7" s="33">
        <f>AK7/AJ7*100</f>
        <v>21.924703040064426</v>
      </c>
      <c r="AM7" s="32">
        <v>4941</v>
      </c>
      <c r="AN7" s="32">
        <v>1029</v>
      </c>
      <c r="AO7" s="33">
        <f>AN7/AM7*100</f>
        <v>20.825743776563449</v>
      </c>
      <c r="AP7" s="32">
        <v>4890</v>
      </c>
      <c r="AQ7" s="32">
        <v>973</v>
      </c>
      <c r="AR7" s="33">
        <f>AQ7/AP7*100</f>
        <v>19.897750511247445</v>
      </c>
      <c r="AS7" s="32">
        <v>4831</v>
      </c>
      <c r="AT7" s="32">
        <v>1039</v>
      </c>
      <c r="AU7" s="33">
        <f>AT7/AS7*100</f>
        <v>21.506934382115503</v>
      </c>
      <c r="AV7" s="35">
        <v>21.6</v>
      </c>
    </row>
    <row r="8" spans="1:48" ht="20.100000000000001" customHeight="1" x14ac:dyDescent="0.25">
      <c r="A8" s="30" t="s">
        <v>319</v>
      </c>
      <c r="B8" s="30" t="s">
        <v>342</v>
      </c>
      <c r="C8" s="32" t="s">
        <v>362</v>
      </c>
      <c r="D8" s="32" t="s">
        <v>362</v>
      </c>
      <c r="E8" s="32" t="s">
        <v>375</v>
      </c>
      <c r="F8" s="32" t="s">
        <v>362</v>
      </c>
      <c r="G8" s="32" t="s">
        <v>362</v>
      </c>
      <c r="H8" s="32" t="s">
        <v>375</v>
      </c>
      <c r="I8" s="32" t="s">
        <v>362</v>
      </c>
      <c r="J8" s="32" t="s">
        <v>362</v>
      </c>
      <c r="K8" s="32" t="s">
        <v>375</v>
      </c>
      <c r="L8" s="32" t="s">
        <v>362</v>
      </c>
      <c r="M8" s="32" t="s">
        <v>362</v>
      </c>
      <c r="N8" s="32" t="s">
        <v>375</v>
      </c>
      <c r="O8" s="32" t="s">
        <v>362</v>
      </c>
      <c r="P8" s="32" t="s">
        <v>362</v>
      </c>
      <c r="Q8" s="32" t="s">
        <v>375</v>
      </c>
      <c r="R8" s="32" t="s">
        <v>362</v>
      </c>
      <c r="S8" s="32" t="s">
        <v>362</v>
      </c>
      <c r="T8" s="32" t="s">
        <v>375</v>
      </c>
      <c r="U8" s="32" t="s">
        <v>362</v>
      </c>
      <c r="V8" s="32" t="s">
        <v>362</v>
      </c>
      <c r="W8" s="32" t="s">
        <v>375</v>
      </c>
      <c r="X8" s="32">
        <v>4891</v>
      </c>
      <c r="Y8" s="32">
        <v>1353</v>
      </c>
      <c r="Z8" s="33">
        <f>Y8/X8*100</f>
        <v>27.663054590063378</v>
      </c>
      <c r="AA8" s="32">
        <v>4830</v>
      </c>
      <c r="AB8" s="32">
        <v>1395</v>
      </c>
      <c r="AC8" s="33">
        <f>AB8/AA8*100</f>
        <v>28.881987577639752</v>
      </c>
      <c r="AD8" s="32">
        <v>4802</v>
      </c>
      <c r="AE8" s="32">
        <v>1353</v>
      </c>
      <c r="AF8" s="33">
        <f>AE8/AD8*100</f>
        <v>28.175760099958353</v>
      </c>
      <c r="AG8" s="32">
        <v>4807</v>
      </c>
      <c r="AH8" s="32">
        <v>1307</v>
      </c>
      <c r="AI8" s="33">
        <f>AH8/AG8*100</f>
        <v>27.189515290201786</v>
      </c>
      <c r="AJ8" s="32">
        <v>4811</v>
      </c>
      <c r="AK8" s="32">
        <v>1278</v>
      </c>
      <c r="AL8" s="33">
        <f>AK8/AJ8*100</f>
        <v>26.564123882768655</v>
      </c>
      <c r="AM8" s="32">
        <v>4776</v>
      </c>
      <c r="AN8" s="32">
        <v>1260</v>
      </c>
      <c r="AO8" s="33">
        <f>AN8/AM8*100</f>
        <v>26.38190954773869</v>
      </c>
      <c r="AP8" s="32">
        <v>4713</v>
      </c>
      <c r="AQ8" s="32">
        <v>1240</v>
      </c>
      <c r="AR8" s="33">
        <f>AQ8/AP8*100</f>
        <v>26.310205813706766</v>
      </c>
      <c r="AS8" s="32">
        <v>4643</v>
      </c>
      <c r="AT8" s="32">
        <v>1203</v>
      </c>
      <c r="AU8" s="33">
        <f>AT8/AS8*100</f>
        <v>25.909972000861515</v>
      </c>
      <c r="AV8" s="35">
        <v>26.1</v>
      </c>
    </row>
    <row r="9" spans="1:48" x14ac:dyDescent="0.25">
      <c r="A9" s="58" t="s">
        <v>797</v>
      </c>
    </row>
    <row r="10" spans="1:48" x14ac:dyDescent="0.25">
      <c r="A10" s="39"/>
    </row>
    <row r="11" spans="1:48" x14ac:dyDescent="0.25">
      <c r="A11" s="58" t="s">
        <v>788</v>
      </c>
    </row>
  </sheetData>
  <mergeCells count="15">
    <mergeCell ref="C2:D2"/>
    <mergeCell ref="F2:G2"/>
    <mergeCell ref="I2:J2"/>
    <mergeCell ref="AP2:AQ2"/>
    <mergeCell ref="AS2:AU2"/>
    <mergeCell ref="AA2:AB2"/>
    <mergeCell ref="AD2:AE2"/>
    <mergeCell ref="AG2:AH2"/>
    <mergeCell ref="AJ2:AK2"/>
    <mergeCell ref="AM2:AN2"/>
    <mergeCell ref="L2:M2"/>
    <mergeCell ref="O2:P2"/>
    <mergeCell ref="R2:S2"/>
    <mergeCell ref="U2:V2"/>
    <mergeCell ref="X2:Y2"/>
  </mergeCells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9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3" x14ac:dyDescent="0.25">
      <c r="A1" s="58" t="s">
        <v>860</v>
      </c>
    </row>
    <row r="2" spans="1:3" ht="20.100000000000001" customHeight="1" x14ac:dyDescent="0.25">
      <c r="A2" s="67" t="s">
        <v>457</v>
      </c>
      <c r="B2" s="64" t="s">
        <v>258</v>
      </c>
      <c r="C2" s="64" t="s">
        <v>260</v>
      </c>
    </row>
    <row r="3" spans="1:3" ht="20.100000000000001" customHeight="1" x14ac:dyDescent="0.25">
      <c r="A3" s="64" t="s">
        <v>816</v>
      </c>
      <c r="B3" s="64">
        <v>21.4</v>
      </c>
      <c r="C3" s="64">
        <v>44.5</v>
      </c>
    </row>
    <row r="4" spans="1:3" ht="20.100000000000001" customHeight="1" x14ac:dyDescent="0.25">
      <c r="A4" s="64" t="s">
        <v>345</v>
      </c>
      <c r="B4" s="69">
        <v>21.3</v>
      </c>
      <c r="C4" s="69">
        <v>34.799999999999997</v>
      </c>
    </row>
    <row r="5" spans="1:3" ht="20.100000000000001" customHeight="1" x14ac:dyDescent="0.25">
      <c r="A5" s="64" t="s">
        <v>344</v>
      </c>
      <c r="B5" s="69">
        <v>22.6</v>
      </c>
      <c r="C5" s="69">
        <v>46.8</v>
      </c>
    </row>
    <row r="6" spans="1:3" ht="20.100000000000001" customHeight="1" x14ac:dyDescent="0.25">
      <c r="A6" s="64" t="s">
        <v>343</v>
      </c>
      <c r="B6" s="69">
        <v>20</v>
      </c>
      <c r="C6" s="69">
        <v>53.8</v>
      </c>
    </row>
    <row r="7" spans="1:3" x14ac:dyDescent="0.25">
      <c r="A7" s="58" t="s">
        <v>794</v>
      </c>
    </row>
    <row r="9" spans="1:3" x14ac:dyDescent="0.25">
      <c r="A9" s="58" t="s">
        <v>779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BE10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57" x14ac:dyDescent="0.25">
      <c r="A1" s="58" t="s">
        <v>861</v>
      </c>
    </row>
    <row r="2" spans="1:57" ht="20.100000000000001" customHeight="1" x14ac:dyDescent="0.25">
      <c r="A2" s="137" t="s">
        <v>457</v>
      </c>
      <c r="B2" s="140" t="s">
        <v>246</v>
      </c>
      <c r="C2" s="140" t="s">
        <v>246</v>
      </c>
      <c r="D2" s="140" t="s">
        <v>246</v>
      </c>
      <c r="E2" s="140" t="s">
        <v>246</v>
      </c>
      <c r="F2" s="140" t="s">
        <v>246</v>
      </c>
      <c r="G2" s="140" t="s">
        <v>246</v>
      </c>
      <c r="H2" s="140" t="s">
        <v>246</v>
      </c>
      <c r="I2" s="140" t="s">
        <v>248</v>
      </c>
      <c r="J2" s="140" t="s">
        <v>248</v>
      </c>
      <c r="K2" s="140" t="s">
        <v>248</v>
      </c>
      <c r="L2" s="140" t="s">
        <v>248</v>
      </c>
      <c r="M2" s="140" t="s">
        <v>248</v>
      </c>
      <c r="N2" s="140" t="s">
        <v>248</v>
      </c>
      <c r="O2" s="140" t="s">
        <v>248</v>
      </c>
      <c r="P2" s="140" t="s">
        <v>250</v>
      </c>
      <c r="Q2" s="140" t="s">
        <v>250</v>
      </c>
      <c r="R2" s="140" t="s">
        <v>250</v>
      </c>
      <c r="S2" s="140" t="s">
        <v>250</v>
      </c>
      <c r="T2" s="140" t="s">
        <v>250</v>
      </c>
      <c r="U2" s="140" t="s">
        <v>250</v>
      </c>
      <c r="V2" s="140" t="s">
        <v>250</v>
      </c>
      <c r="W2" s="140" t="s">
        <v>252</v>
      </c>
      <c r="X2" s="140" t="s">
        <v>252</v>
      </c>
      <c r="Y2" s="140" t="s">
        <v>252</v>
      </c>
      <c r="Z2" s="140" t="s">
        <v>252</v>
      </c>
      <c r="AA2" s="140" t="s">
        <v>252</v>
      </c>
      <c r="AB2" s="140" t="s">
        <v>252</v>
      </c>
      <c r="AC2" s="140" t="s">
        <v>252</v>
      </c>
      <c r="AD2" s="140" t="s">
        <v>254</v>
      </c>
      <c r="AE2" s="140" t="s">
        <v>254</v>
      </c>
      <c r="AF2" s="140" t="s">
        <v>254</v>
      </c>
      <c r="AG2" s="140" t="s">
        <v>254</v>
      </c>
      <c r="AH2" s="140" t="s">
        <v>254</v>
      </c>
      <c r="AI2" s="140" t="s">
        <v>254</v>
      </c>
      <c r="AJ2" s="140" t="s">
        <v>254</v>
      </c>
      <c r="AK2" s="140" t="s">
        <v>256</v>
      </c>
      <c r="AL2" s="140" t="s">
        <v>256</v>
      </c>
      <c r="AM2" s="140" t="s">
        <v>256</v>
      </c>
      <c r="AN2" s="140" t="s">
        <v>256</v>
      </c>
      <c r="AO2" s="140" t="s">
        <v>256</v>
      </c>
      <c r="AP2" s="140" t="s">
        <v>256</v>
      </c>
      <c r="AQ2" s="140" t="s">
        <v>256</v>
      </c>
      <c r="AR2" s="140" t="s">
        <v>258</v>
      </c>
      <c r="AS2" s="140" t="s">
        <v>258</v>
      </c>
      <c r="AT2" s="140" t="s">
        <v>258</v>
      </c>
      <c r="AU2" s="140" t="s">
        <v>258</v>
      </c>
      <c r="AV2" s="140" t="s">
        <v>258</v>
      </c>
      <c r="AW2" s="140" t="s">
        <v>258</v>
      </c>
      <c r="AX2" s="140" t="s">
        <v>258</v>
      </c>
      <c r="AY2" s="140" t="s">
        <v>260</v>
      </c>
      <c r="AZ2" s="140" t="s">
        <v>260</v>
      </c>
      <c r="BA2" s="140" t="s">
        <v>260</v>
      </c>
      <c r="BB2" s="140" t="s">
        <v>260</v>
      </c>
      <c r="BC2" s="140" t="s">
        <v>260</v>
      </c>
      <c r="BD2" s="140" t="s">
        <v>260</v>
      </c>
      <c r="BE2" s="140" t="s">
        <v>260</v>
      </c>
    </row>
    <row r="3" spans="1:57" ht="20.100000000000001" customHeight="1" x14ac:dyDescent="0.25">
      <c r="A3" s="138" t="s">
        <v>347</v>
      </c>
      <c r="B3" s="30" t="s">
        <v>316</v>
      </c>
      <c r="C3" s="30" t="s">
        <v>463</v>
      </c>
      <c r="D3" s="30" t="s">
        <v>462</v>
      </c>
      <c r="E3" s="30" t="s">
        <v>461</v>
      </c>
      <c r="F3" s="30" t="s">
        <v>460</v>
      </c>
      <c r="G3" s="30" t="s">
        <v>459</v>
      </c>
      <c r="H3" s="30" t="s">
        <v>458</v>
      </c>
      <c r="I3" s="30" t="s">
        <v>316</v>
      </c>
      <c r="J3" s="30" t="s">
        <v>463</v>
      </c>
      <c r="K3" s="30" t="s">
        <v>462</v>
      </c>
      <c r="L3" s="30" t="s">
        <v>461</v>
      </c>
      <c r="M3" s="30" t="s">
        <v>460</v>
      </c>
      <c r="N3" s="30" t="s">
        <v>459</v>
      </c>
      <c r="O3" s="30" t="s">
        <v>458</v>
      </c>
      <c r="P3" s="30" t="s">
        <v>316</v>
      </c>
      <c r="Q3" s="30" t="s">
        <v>463</v>
      </c>
      <c r="R3" s="30" t="s">
        <v>462</v>
      </c>
      <c r="S3" s="30" t="s">
        <v>461</v>
      </c>
      <c r="T3" s="30" t="s">
        <v>460</v>
      </c>
      <c r="U3" s="30" t="s">
        <v>459</v>
      </c>
      <c r="V3" s="30" t="s">
        <v>458</v>
      </c>
      <c r="W3" s="30" t="s">
        <v>316</v>
      </c>
      <c r="X3" s="30" t="s">
        <v>463</v>
      </c>
      <c r="Y3" s="30" t="s">
        <v>462</v>
      </c>
      <c r="Z3" s="30" t="s">
        <v>461</v>
      </c>
      <c r="AA3" s="30" t="s">
        <v>460</v>
      </c>
      <c r="AB3" s="30" t="s">
        <v>459</v>
      </c>
      <c r="AC3" s="30" t="s">
        <v>458</v>
      </c>
      <c r="AD3" s="30" t="s">
        <v>316</v>
      </c>
      <c r="AE3" s="30" t="s">
        <v>463</v>
      </c>
      <c r="AF3" s="30" t="s">
        <v>462</v>
      </c>
      <c r="AG3" s="30" t="s">
        <v>461</v>
      </c>
      <c r="AH3" s="30" t="s">
        <v>460</v>
      </c>
      <c r="AI3" s="30" t="s">
        <v>459</v>
      </c>
      <c r="AJ3" s="30" t="s">
        <v>458</v>
      </c>
      <c r="AK3" s="30" t="s">
        <v>316</v>
      </c>
      <c r="AL3" s="30" t="s">
        <v>463</v>
      </c>
      <c r="AM3" s="30" t="s">
        <v>462</v>
      </c>
      <c r="AN3" s="30" t="s">
        <v>461</v>
      </c>
      <c r="AO3" s="30" t="s">
        <v>460</v>
      </c>
      <c r="AP3" s="30" t="s">
        <v>459</v>
      </c>
      <c r="AQ3" s="30" t="s">
        <v>458</v>
      </c>
      <c r="AR3" s="30" t="s">
        <v>316</v>
      </c>
      <c r="AS3" s="30" t="s">
        <v>463</v>
      </c>
      <c r="AT3" s="30" t="s">
        <v>462</v>
      </c>
      <c r="AU3" s="30" t="s">
        <v>461</v>
      </c>
      <c r="AV3" s="30" t="s">
        <v>460</v>
      </c>
      <c r="AW3" s="30" t="s">
        <v>459</v>
      </c>
      <c r="AX3" s="30" t="s">
        <v>458</v>
      </c>
      <c r="AY3" s="30" t="s">
        <v>316</v>
      </c>
      <c r="AZ3" s="30" t="s">
        <v>463</v>
      </c>
      <c r="BA3" s="30" t="s">
        <v>462</v>
      </c>
      <c r="BB3" s="30" t="s">
        <v>461</v>
      </c>
      <c r="BC3" s="30" t="s">
        <v>460</v>
      </c>
      <c r="BD3" s="30" t="s">
        <v>459</v>
      </c>
      <c r="BE3" s="30" t="s">
        <v>458</v>
      </c>
    </row>
    <row r="4" spans="1:57" ht="20.100000000000001" customHeight="1" x14ac:dyDescent="0.25">
      <c r="A4" s="30" t="s">
        <v>364</v>
      </c>
      <c r="B4" s="31">
        <v>100</v>
      </c>
      <c r="C4" s="31">
        <v>10.3</v>
      </c>
      <c r="D4" s="31">
        <v>36.700000000000003</v>
      </c>
      <c r="E4" s="31">
        <v>35.5</v>
      </c>
      <c r="F4" s="31">
        <v>11</v>
      </c>
      <c r="G4" s="31">
        <v>1.9</v>
      </c>
      <c r="H4" s="31">
        <v>4.5</v>
      </c>
      <c r="I4" s="31">
        <v>100</v>
      </c>
      <c r="J4" s="31">
        <v>9.3000000000000007</v>
      </c>
      <c r="K4" s="31">
        <v>36.1</v>
      </c>
      <c r="L4" s="31">
        <v>37.5</v>
      </c>
      <c r="M4" s="31">
        <v>11.2</v>
      </c>
      <c r="N4" s="31">
        <v>2</v>
      </c>
      <c r="O4" s="31">
        <v>3.9</v>
      </c>
      <c r="P4" s="31">
        <v>100</v>
      </c>
      <c r="Q4" s="31">
        <v>10.199999999999999</v>
      </c>
      <c r="R4" s="31">
        <v>36.6</v>
      </c>
      <c r="S4" s="31">
        <v>36.9</v>
      </c>
      <c r="T4" s="31">
        <v>10.199999999999999</v>
      </c>
      <c r="U4" s="31">
        <v>2.1</v>
      </c>
      <c r="V4" s="31">
        <v>4</v>
      </c>
      <c r="W4" s="31">
        <v>100</v>
      </c>
      <c r="X4" s="31">
        <v>10.199999999999999</v>
      </c>
      <c r="Y4" s="31">
        <v>36</v>
      </c>
      <c r="Z4" s="31">
        <v>37.1</v>
      </c>
      <c r="AA4" s="31">
        <v>10.9</v>
      </c>
      <c r="AB4" s="31">
        <v>2.2000000000000002</v>
      </c>
      <c r="AC4" s="31">
        <v>3.6</v>
      </c>
      <c r="AD4" s="31">
        <v>100</v>
      </c>
      <c r="AE4" s="31">
        <v>10.3</v>
      </c>
      <c r="AF4" s="31">
        <v>36.5</v>
      </c>
      <c r="AG4" s="31">
        <v>35.299999999999997</v>
      </c>
      <c r="AH4" s="31">
        <v>11.6</v>
      </c>
      <c r="AI4" s="31">
        <v>2</v>
      </c>
      <c r="AJ4" s="31">
        <v>4.2</v>
      </c>
      <c r="AK4" s="31">
        <v>100</v>
      </c>
      <c r="AL4" s="31">
        <v>14.3</v>
      </c>
      <c r="AM4" s="31">
        <v>36.9</v>
      </c>
      <c r="AN4" s="31">
        <v>33.6</v>
      </c>
      <c r="AO4" s="31">
        <v>9.1</v>
      </c>
      <c r="AP4" s="31">
        <v>1.8</v>
      </c>
      <c r="AQ4" s="31">
        <v>4.2</v>
      </c>
      <c r="AR4" s="31">
        <v>100</v>
      </c>
      <c r="AS4" s="31">
        <v>15.5</v>
      </c>
      <c r="AT4" s="31">
        <v>38.799999999999997</v>
      </c>
      <c r="AU4" s="31">
        <v>31.7</v>
      </c>
      <c r="AV4" s="31">
        <v>8.1999999999999993</v>
      </c>
      <c r="AW4" s="31">
        <v>1.8</v>
      </c>
      <c r="AX4" s="31">
        <v>4</v>
      </c>
      <c r="AY4" s="31">
        <v>100</v>
      </c>
      <c r="AZ4" s="31">
        <v>17.3</v>
      </c>
      <c r="BA4" s="31">
        <v>37.299999999999997</v>
      </c>
      <c r="BB4" s="31">
        <v>31.7</v>
      </c>
      <c r="BC4" s="31">
        <v>8.1999999999999993</v>
      </c>
      <c r="BD4" s="31">
        <v>1.9</v>
      </c>
      <c r="BE4" s="31">
        <v>3.6</v>
      </c>
    </row>
    <row r="5" spans="1:57" ht="20.100000000000001" customHeight="1" x14ac:dyDescent="0.25">
      <c r="A5" s="30" t="s">
        <v>363</v>
      </c>
      <c r="B5" s="32" t="s">
        <v>362</v>
      </c>
      <c r="C5" s="32" t="s">
        <v>362</v>
      </c>
      <c r="D5" s="32" t="s">
        <v>362</v>
      </c>
      <c r="E5" s="32" t="s">
        <v>362</v>
      </c>
      <c r="F5" s="32" t="s">
        <v>362</v>
      </c>
      <c r="G5" s="32" t="s">
        <v>362</v>
      </c>
      <c r="H5" s="32" t="s">
        <v>362</v>
      </c>
      <c r="I5" s="31">
        <v>100</v>
      </c>
      <c r="J5" s="31">
        <v>9.1999999999999993</v>
      </c>
      <c r="K5" s="31">
        <v>38.299999999999997</v>
      </c>
      <c r="L5" s="31">
        <v>38.5</v>
      </c>
      <c r="M5" s="31">
        <v>10.5</v>
      </c>
      <c r="N5" s="31">
        <v>2.2000000000000002</v>
      </c>
      <c r="O5" s="31">
        <v>1.3</v>
      </c>
      <c r="P5" s="31">
        <v>100</v>
      </c>
      <c r="Q5" s="31">
        <v>11</v>
      </c>
      <c r="R5" s="31">
        <v>37.799999999999997</v>
      </c>
      <c r="S5" s="31">
        <v>38.9</v>
      </c>
      <c r="T5" s="31">
        <v>9.3000000000000007</v>
      </c>
      <c r="U5" s="31">
        <v>1.8</v>
      </c>
      <c r="V5" s="31">
        <v>1.2</v>
      </c>
      <c r="W5" s="31">
        <v>100</v>
      </c>
      <c r="X5" s="31">
        <v>11.8</v>
      </c>
      <c r="Y5" s="31">
        <v>38</v>
      </c>
      <c r="Z5" s="31">
        <v>38</v>
      </c>
      <c r="AA5" s="31">
        <v>8.9</v>
      </c>
      <c r="AB5" s="31">
        <v>2.2000000000000002</v>
      </c>
      <c r="AC5" s="31">
        <v>1.2</v>
      </c>
      <c r="AD5" s="31">
        <v>100</v>
      </c>
      <c r="AE5" s="31">
        <v>14</v>
      </c>
      <c r="AF5" s="31">
        <v>40.299999999999997</v>
      </c>
      <c r="AG5" s="31">
        <v>33.1</v>
      </c>
      <c r="AH5" s="31">
        <v>9.5</v>
      </c>
      <c r="AI5" s="31">
        <v>2.2999999999999998</v>
      </c>
      <c r="AJ5" s="31">
        <v>0.8</v>
      </c>
      <c r="AK5" s="31">
        <v>100</v>
      </c>
      <c r="AL5" s="31">
        <v>17.7</v>
      </c>
      <c r="AM5" s="31">
        <v>38.799999999999997</v>
      </c>
      <c r="AN5" s="31">
        <v>31.9</v>
      </c>
      <c r="AO5" s="31">
        <v>7.8</v>
      </c>
      <c r="AP5" s="31">
        <v>2.4</v>
      </c>
      <c r="AQ5" s="31">
        <v>1.3</v>
      </c>
      <c r="AR5" s="31">
        <v>100</v>
      </c>
      <c r="AS5" s="31">
        <v>15.5</v>
      </c>
      <c r="AT5" s="31">
        <v>44.6</v>
      </c>
      <c r="AU5" s="31">
        <v>30.7</v>
      </c>
      <c r="AV5" s="31">
        <v>6.4</v>
      </c>
      <c r="AW5" s="31">
        <v>1.7</v>
      </c>
      <c r="AX5" s="31">
        <v>1</v>
      </c>
      <c r="AY5" s="31">
        <v>100</v>
      </c>
      <c r="AZ5" s="31">
        <v>19.3</v>
      </c>
      <c r="BA5" s="31">
        <v>41.5</v>
      </c>
      <c r="BB5" s="31">
        <v>28.3</v>
      </c>
      <c r="BC5" s="31">
        <v>7.7</v>
      </c>
      <c r="BD5" s="31">
        <v>2.1</v>
      </c>
      <c r="BE5" s="31">
        <v>1</v>
      </c>
    </row>
    <row r="6" spans="1:57" ht="20.100000000000001" customHeight="1" x14ac:dyDescent="0.25">
      <c r="A6" s="64" t="s">
        <v>360</v>
      </c>
      <c r="B6" s="31">
        <v>100</v>
      </c>
      <c r="C6" s="69">
        <v>10.8</v>
      </c>
      <c r="D6" s="31">
        <v>39</v>
      </c>
      <c r="E6" s="31">
        <v>35.1</v>
      </c>
      <c r="F6" s="31">
        <v>11.6</v>
      </c>
      <c r="G6" s="31">
        <v>2.2000000000000002</v>
      </c>
      <c r="H6" s="31">
        <v>1.3</v>
      </c>
      <c r="I6" s="31">
        <v>100</v>
      </c>
      <c r="J6" s="69">
        <v>9.5</v>
      </c>
      <c r="K6" s="31">
        <v>37.1</v>
      </c>
      <c r="L6" s="31">
        <v>36.5</v>
      </c>
      <c r="M6" s="31">
        <v>12.4</v>
      </c>
      <c r="N6" s="31">
        <v>2.9</v>
      </c>
      <c r="O6" s="31">
        <v>1.6</v>
      </c>
      <c r="P6" s="31">
        <v>100</v>
      </c>
      <c r="Q6" s="69">
        <v>9</v>
      </c>
      <c r="R6" s="31">
        <v>39.299999999999997</v>
      </c>
      <c r="S6" s="31">
        <v>36.9</v>
      </c>
      <c r="T6" s="31">
        <v>10.8</v>
      </c>
      <c r="U6" s="31">
        <v>2.5</v>
      </c>
      <c r="V6" s="31">
        <v>1.4</v>
      </c>
      <c r="W6" s="31">
        <v>100</v>
      </c>
      <c r="X6" s="69">
        <v>7.8</v>
      </c>
      <c r="Y6" s="31">
        <v>37.1</v>
      </c>
      <c r="Z6" s="31">
        <v>37.6</v>
      </c>
      <c r="AA6" s="31">
        <v>13</v>
      </c>
      <c r="AB6" s="31">
        <v>3</v>
      </c>
      <c r="AC6" s="31">
        <v>1.6</v>
      </c>
      <c r="AD6" s="31">
        <v>100</v>
      </c>
      <c r="AE6" s="69">
        <v>8.8000000000000007</v>
      </c>
      <c r="AF6" s="31">
        <v>37</v>
      </c>
      <c r="AG6" s="31">
        <v>37.1</v>
      </c>
      <c r="AH6" s="31">
        <v>12.8</v>
      </c>
      <c r="AI6" s="31">
        <v>2.7</v>
      </c>
      <c r="AJ6" s="31">
        <v>1.7</v>
      </c>
      <c r="AK6" s="31">
        <v>100</v>
      </c>
      <c r="AL6" s="69">
        <v>12.5</v>
      </c>
      <c r="AM6" s="31">
        <v>38.5</v>
      </c>
      <c r="AN6" s="31">
        <v>34.200000000000003</v>
      </c>
      <c r="AO6" s="31">
        <v>9.9</v>
      </c>
      <c r="AP6" s="31">
        <v>3</v>
      </c>
      <c r="AQ6" s="31">
        <v>1.9</v>
      </c>
      <c r="AR6" s="31">
        <v>100</v>
      </c>
      <c r="AS6" s="69">
        <v>15.4</v>
      </c>
      <c r="AT6" s="31">
        <v>39.799999999999997</v>
      </c>
      <c r="AU6" s="31">
        <v>32.700000000000003</v>
      </c>
      <c r="AV6" s="31">
        <v>8.4</v>
      </c>
      <c r="AW6" s="31">
        <v>1.8</v>
      </c>
      <c r="AX6" s="31">
        <v>1.9</v>
      </c>
      <c r="AY6" s="31">
        <v>100</v>
      </c>
      <c r="AZ6" s="69">
        <v>18.100000000000001</v>
      </c>
      <c r="BA6" s="31">
        <v>37.9</v>
      </c>
      <c r="BB6" s="31">
        <v>30.8</v>
      </c>
      <c r="BC6" s="31">
        <v>9</v>
      </c>
      <c r="BD6" s="31">
        <v>2.2000000000000002</v>
      </c>
      <c r="BE6" s="31">
        <v>2</v>
      </c>
    </row>
    <row r="7" spans="1:57" ht="20.100000000000001" customHeight="1" x14ac:dyDescent="0.25">
      <c r="A7" s="64" t="s">
        <v>359</v>
      </c>
      <c r="B7" s="31">
        <v>100</v>
      </c>
      <c r="C7" s="69">
        <v>7.8</v>
      </c>
      <c r="D7" s="31">
        <v>35.200000000000003</v>
      </c>
      <c r="E7" s="31">
        <v>39.700000000000003</v>
      </c>
      <c r="F7" s="31">
        <v>13.5</v>
      </c>
      <c r="G7" s="31">
        <v>2.4</v>
      </c>
      <c r="H7" s="31">
        <v>1.5</v>
      </c>
      <c r="I7" s="31">
        <v>100</v>
      </c>
      <c r="J7" s="69">
        <v>6.9</v>
      </c>
      <c r="K7" s="31">
        <v>32.9</v>
      </c>
      <c r="L7" s="31">
        <v>42.7</v>
      </c>
      <c r="M7" s="31">
        <v>13.5</v>
      </c>
      <c r="N7" s="31">
        <v>2.6</v>
      </c>
      <c r="O7" s="31">
        <v>1.5</v>
      </c>
      <c r="P7" s="31">
        <v>100</v>
      </c>
      <c r="Q7" s="69">
        <v>7.6</v>
      </c>
      <c r="R7" s="31">
        <v>35.200000000000003</v>
      </c>
      <c r="S7" s="31">
        <v>41.3</v>
      </c>
      <c r="T7" s="31">
        <v>11.5</v>
      </c>
      <c r="U7" s="31">
        <v>2.8</v>
      </c>
      <c r="V7" s="31">
        <v>1.6</v>
      </c>
      <c r="W7" s="31">
        <v>100</v>
      </c>
      <c r="X7" s="69">
        <v>8</v>
      </c>
      <c r="Y7" s="31">
        <v>33.9</v>
      </c>
      <c r="Z7" s="31">
        <v>41</v>
      </c>
      <c r="AA7" s="31">
        <v>12.9</v>
      </c>
      <c r="AB7" s="31">
        <v>2.7</v>
      </c>
      <c r="AC7" s="31">
        <v>1.6</v>
      </c>
      <c r="AD7" s="31">
        <v>100</v>
      </c>
      <c r="AE7" s="69">
        <v>7.2</v>
      </c>
      <c r="AF7" s="31">
        <v>34.6</v>
      </c>
      <c r="AG7" s="31">
        <v>39.4</v>
      </c>
      <c r="AH7" s="31">
        <v>13.8</v>
      </c>
      <c r="AI7" s="31">
        <v>2.7</v>
      </c>
      <c r="AJ7" s="31">
        <v>2.4</v>
      </c>
      <c r="AK7" s="31">
        <v>100</v>
      </c>
      <c r="AL7" s="69">
        <v>10.199999999999999</v>
      </c>
      <c r="AM7" s="31">
        <v>36</v>
      </c>
      <c r="AN7" s="31">
        <v>37.9</v>
      </c>
      <c r="AO7" s="31">
        <v>11.2</v>
      </c>
      <c r="AP7" s="31">
        <v>2</v>
      </c>
      <c r="AQ7" s="31">
        <v>2.6</v>
      </c>
      <c r="AR7" s="31">
        <v>100</v>
      </c>
      <c r="AS7" s="69">
        <v>12.1</v>
      </c>
      <c r="AT7" s="31">
        <v>37</v>
      </c>
      <c r="AU7" s="31">
        <v>35.299999999999997</v>
      </c>
      <c r="AV7" s="31">
        <v>10.199999999999999</v>
      </c>
      <c r="AW7" s="31">
        <v>2.5</v>
      </c>
      <c r="AX7" s="31">
        <v>2.9</v>
      </c>
      <c r="AY7" s="31">
        <v>100</v>
      </c>
      <c r="AZ7" s="69">
        <v>17.100000000000001</v>
      </c>
      <c r="BA7" s="31">
        <v>36.299999999999997</v>
      </c>
      <c r="BB7" s="31">
        <v>32.700000000000003</v>
      </c>
      <c r="BC7" s="31">
        <v>7.9</v>
      </c>
      <c r="BD7" s="31">
        <v>2.8</v>
      </c>
      <c r="BE7" s="31">
        <v>3.1</v>
      </c>
    </row>
    <row r="8" spans="1:57" x14ac:dyDescent="0.25">
      <c r="A8" s="58" t="s">
        <v>817</v>
      </c>
    </row>
    <row r="10" spans="1:57" x14ac:dyDescent="0.25">
      <c r="A10" s="58" t="s">
        <v>788</v>
      </c>
    </row>
  </sheetData>
  <mergeCells count="9">
    <mergeCell ref="A2:A3"/>
    <mergeCell ref="B2:H2"/>
    <mergeCell ref="I2:O2"/>
    <mergeCell ref="AY2:BE2"/>
    <mergeCell ref="P2:V2"/>
    <mergeCell ref="W2:AC2"/>
    <mergeCell ref="AD2:AJ2"/>
    <mergeCell ref="AK2:AQ2"/>
    <mergeCell ref="AR2:AX2"/>
  </mergeCells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BE6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57" ht="20.100000000000001" customHeight="1" x14ac:dyDescent="0.25">
      <c r="A1" s="137" t="s">
        <v>457</v>
      </c>
      <c r="B1" s="138" t="s">
        <v>246</v>
      </c>
      <c r="C1" s="138" t="s">
        <v>246</v>
      </c>
      <c r="D1" s="138" t="s">
        <v>246</v>
      </c>
      <c r="E1" s="138" t="s">
        <v>246</v>
      </c>
      <c r="F1" s="138" t="s">
        <v>246</v>
      </c>
      <c r="G1" s="138" t="s">
        <v>246</v>
      </c>
      <c r="H1" s="138" t="s">
        <v>246</v>
      </c>
      <c r="I1" s="138" t="s">
        <v>248</v>
      </c>
      <c r="J1" s="138" t="s">
        <v>248</v>
      </c>
      <c r="K1" s="138" t="s">
        <v>248</v>
      </c>
      <c r="L1" s="138" t="s">
        <v>248</v>
      </c>
      <c r="M1" s="138" t="s">
        <v>248</v>
      </c>
      <c r="N1" s="138" t="s">
        <v>248</v>
      </c>
      <c r="O1" s="138" t="s">
        <v>248</v>
      </c>
      <c r="P1" s="138" t="s">
        <v>250</v>
      </c>
      <c r="Q1" s="138" t="s">
        <v>250</v>
      </c>
      <c r="R1" s="138" t="s">
        <v>250</v>
      </c>
      <c r="S1" s="138" t="s">
        <v>250</v>
      </c>
      <c r="T1" s="138" t="s">
        <v>250</v>
      </c>
      <c r="U1" s="138" t="s">
        <v>250</v>
      </c>
      <c r="V1" s="138" t="s">
        <v>250</v>
      </c>
      <c r="W1" s="138" t="s">
        <v>252</v>
      </c>
      <c r="X1" s="138" t="s">
        <v>252</v>
      </c>
      <c r="Y1" s="138" t="s">
        <v>252</v>
      </c>
      <c r="Z1" s="138" t="s">
        <v>252</v>
      </c>
      <c r="AA1" s="138" t="s">
        <v>252</v>
      </c>
      <c r="AB1" s="138" t="s">
        <v>252</v>
      </c>
      <c r="AC1" s="138" t="s">
        <v>252</v>
      </c>
      <c r="AD1" s="138" t="s">
        <v>254</v>
      </c>
      <c r="AE1" s="138" t="s">
        <v>254</v>
      </c>
      <c r="AF1" s="138" t="s">
        <v>254</v>
      </c>
      <c r="AG1" s="138" t="s">
        <v>254</v>
      </c>
      <c r="AH1" s="138" t="s">
        <v>254</v>
      </c>
      <c r="AI1" s="138" t="s">
        <v>254</v>
      </c>
      <c r="AJ1" s="138" t="s">
        <v>254</v>
      </c>
      <c r="AK1" s="138" t="s">
        <v>256</v>
      </c>
      <c r="AL1" s="138" t="s">
        <v>256</v>
      </c>
      <c r="AM1" s="138" t="s">
        <v>256</v>
      </c>
      <c r="AN1" s="138" t="s">
        <v>256</v>
      </c>
      <c r="AO1" s="138" t="s">
        <v>256</v>
      </c>
      <c r="AP1" s="138" t="s">
        <v>256</v>
      </c>
      <c r="AQ1" s="138" t="s">
        <v>256</v>
      </c>
      <c r="AR1" s="138" t="s">
        <v>258</v>
      </c>
      <c r="AS1" s="138" t="s">
        <v>258</v>
      </c>
      <c r="AT1" s="138" t="s">
        <v>258</v>
      </c>
      <c r="AU1" s="138" t="s">
        <v>258</v>
      </c>
      <c r="AV1" s="138" t="s">
        <v>258</v>
      </c>
      <c r="AW1" s="138" t="s">
        <v>258</v>
      </c>
      <c r="AX1" s="138" t="s">
        <v>258</v>
      </c>
      <c r="AY1" s="138" t="s">
        <v>260</v>
      </c>
      <c r="AZ1" s="138" t="s">
        <v>260</v>
      </c>
      <c r="BA1" s="138" t="s">
        <v>260</v>
      </c>
      <c r="BB1" s="138" t="s">
        <v>260</v>
      </c>
      <c r="BC1" s="138" t="s">
        <v>260</v>
      </c>
      <c r="BD1" s="138" t="s">
        <v>260</v>
      </c>
      <c r="BE1" s="138" t="s">
        <v>260</v>
      </c>
    </row>
    <row r="2" spans="1:57" ht="20.100000000000001" customHeight="1" x14ac:dyDescent="0.25">
      <c r="A2" s="138" t="s">
        <v>347</v>
      </c>
      <c r="B2" s="30" t="s">
        <v>316</v>
      </c>
      <c r="C2" s="30" t="s">
        <v>463</v>
      </c>
      <c r="D2" s="30" t="s">
        <v>462</v>
      </c>
      <c r="E2" s="30" t="s">
        <v>461</v>
      </c>
      <c r="F2" s="30" t="s">
        <v>460</v>
      </c>
      <c r="G2" s="30" t="s">
        <v>459</v>
      </c>
      <c r="H2" s="30" t="s">
        <v>458</v>
      </c>
      <c r="I2" s="30" t="s">
        <v>316</v>
      </c>
      <c r="J2" s="30" t="s">
        <v>463</v>
      </c>
      <c r="K2" s="30" t="s">
        <v>462</v>
      </c>
      <c r="L2" s="30" t="s">
        <v>461</v>
      </c>
      <c r="M2" s="30" t="s">
        <v>460</v>
      </c>
      <c r="N2" s="30" t="s">
        <v>459</v>
      </c>
      <c r="O2" s="30" t="s">
        <v>458</v>
      </c>
      <c r="P2" s="30" t="s">
        <v>316</v>
      </c>
      <c r="Q2" s="30" t="s">
        <v>463</v>
      </c>
      <c r="R2" s="30" t="s">
        <v>462</v>
      </c>
      <c r="S2" s="30" t="s">
        <v>461</v>
      </c>
      <c r="T2" s="30" t="s">
        <v>460</v>
      </c>
      <c r="U2" s="30" t="s">
        <v>459</v>
      </c>
      <c r="V2" s="30" t="s">
        <v>458</v>
      </c>
      <c r="W2" s="30" t="s">
        <v>316</v>
      </c>
      <c r="X2" s="30" t="s">
        <v>463</v>
      </c>
      <c r="Y2" s="30" t="s">
        <v>462</v>
      </c>
      <c r="Z2" s="30" t="s">
        <v>461</v>
      </c>
      <c r="AA2" s="30" t="s">
        <v>460</v>
      </c>
      <c r="AB2" s="30" t="s">
        <v>459</v>
      </c>
      <c r="AC2" s="30" t="s">
        <v>458</v>
      </c>
      <c r="AD2" s="30" t="s">
        <v>316</v>
      </c>
      <c r="AE2" s="30" t="s">
        <v>463</v>
      </c>
      <c r="AF2" s="30" t="s">
        <v>462</v>
      </c>
      <c r="AG2" s="30" t="s">
        <v>461</v>
      </c>
      <c r="AH2" s="30" t="s">
        <v>460</v>
      </c>
      <c r="AI2" s="30" t="s">
        <v>459</v>
      </c>
      <c r="AJ2" s="30" t="s">
        <v>458</v>
      </c>
      <c r="AK2" s="30" t="s">
        <v>316</v>
      </c>
      <c r="AL2" s="30" t="s">
        <v>463</v>
      </c>
      <c r="AM2" s="30" t="s">
        <v>462</v>
      </c>
      <c r="AN2" s="30" t="s">
        <v>461</v>
      </c>
      <c r="AO2" s="30" t="s">
        <v>460</v>
      </c>
      <c r="AP2" s="30" t="s">
        <v>459</v>
      </c>
      <c r="AQ2" s="30" t="s">
        <v>458</v>
      </c>
      <c r="AR2" s="30" t="s">
        <v>316</v>
      </c>
      <c r="AS2" s="30" t="s">
        <v>463</v>
      </c>
      <c r="AT2" s="30" t="s">
        <v>462</v>
      </c>
      <c r="AU2" s="30" t="s">
        <v>461</v>
      </c>
      <c r="AV2" s="30" t="s">
        <v>460</v>
      </c>
      <c r="AW2" s="30" t="s">
        <v>459</v>
      </c>
      <c r="AX2" s="30" t="s">
        <v>458</v>
      </c>
      <c r="AY2" s="30" t="s">
        <v>316</v>
      </c>
      <c r="AZ2" s="30" t="s">
        <v>463</v>
      </c>
      <c r="BA2" s="30" t="s">
        <v>462</v>
      </c>
      <c r="BB2" s="30" t="s">
        <v>461</v>
      </c>
      <c r="BC2" s="30" t="s">
        <v>460</v>
      </c>
      <c r="BD2" s="30" t="s">
        <v>459</v>
      </c>
      <c r="BE2" s="30" t="s">
        <v>458</v>
      </c>
    </row>
    <row r="3" spans="1:57" ht="20.100000000000001" customHeight="1" x14ac:dyDescent="0.25">
      <c r="A3" s="30" t="s">
        <v>388</v>
      </c>
      <c r="B3" s="31">
        <v>100</v>
      </c>
      <c r="C3" s="31">
        <v>6.6</v>
      </c>
      <c r="D3" s="31">
        <v>27.9</v>
      </c>
      <c r="E3" s="31">
        <v>40</v>
      </c>
      <c r="F3" s="31">
        <v>17.2</v>
      </c>
      <c r="G3" s="31">
        <v>4.0999999999999996</v>
      </c>
      <c r="H3" s="31">
        <v>4.2</v>
      </c>
      <c r="I3" s="31">
        <v>100</v>
      </c>
      <c r="J3" s="31">
        <v>6</v>
      </c>
      <c r="K3" s="31">
        <v>26.5</v>
      </c>
      <c r="L3" s="31">
        <v>39.9</v>
      </c>
      <c r="M3" s="31">
        <v>19.2</v>
      </c>
      <c r="N3" s="31">
        <v>5</v>
      </c>
      <c r="O3" s="31">
        <v>3.5</v>
      </c>
      <c r="P3" s="31">
        <v>100</v>
      </c>
      <c r="Q3" s="31">
        <v>6.5</v>
      </c>
      <c r="R3" s="31">
        <v>28.2</v>
      </c>
      <c r="S3" s="31">
        <v>40</v>
      </c>
      <c r="T3" s="31">
        <v>16.899999999999999</v>
      </c>
      <c r="U3" s="31">
        <v>4.7</v>
      </c>
      <c r="V3" s="31">
        <v>3.7</v>
      </c>
      <c r="W3" s="31">
        <v>100</v>
      </c>
      <c r="X3" s="31">
        <v>7.2</v>
      </c>
      <c r="Y3" s="31">
        <v>27.4</v>
      </c>
      <c r="Z3" s="31">
        <v>40.200000000000003</v>
      </c>
      <c r="AA3" s="31">
        <v>17.2</v>
      </c>
      <c r="AB3" s="31">
        <v>4.9000000000000004</v>
      </c>
      <c r="AC3" s="31">
        <v>3.2</v>
      </c>
      <c r="AD3" s="31">
        <v>100</v>
      </c>
      <c r="AE3" s="31">
        <v>6.2</v>
      </c>
      <c r="AF3" s="31">
        <v>26.3</v>
      </c>
      <c r="AG3" s="31">
        <v>39.200000000000003</v>
      </c>
      <c r="AH3" s="31">
        <v>19.2</v>
      </c>
      <c r="AI3" s="31">
        <v>5.3</v>
      </c>
      <c r="AJ3" s="31">
        <v>3.9</v>
      </c>
      <c r="AK3" s="31">
        <v>100</v>
      </c>
      <c r="AL3" s="31">
        <v>9.1</v>
      </c>
      <c r="AM3" s="31">
        <v>27.2</v>
      </c>
      <c r="AN3" s="31">
        <v>38.700000000000003</v>
      </c>
      <c r="AO3" s="31">
        <v>16.399999999999999</v>
      </c>
      <c r="AP3" s="31">
        <v>4.5999999999999996</v>
      </c>
      <c r="AQ3" s="31">
        <v>4</v>
      </c>
      <c r="AR3" s="31">
        <v>100</v>
      </c>
      <c r="AS3" s="31">
        <v>10.8</v>
      </c>
      <c r="AT3" s="31">
        <v>29.5</v>
      </c>
      <c r="AU3" s="31">
        <v>36.799999999999997</v>
      </c>
      <c r="AV3" s="31">
        <v>14.5</v>
      </c>
      <c r="AW3" s="31">
        <v>4.7</v>
      </c>
      <c r="AX3" s="31">
        <v>3.7</v>
      </c>
      <c r="AY3" s="31">
        <v>100</v>
      </c>
      <c r="AZ3" s="31">
        <v>9.9</v>
      </c>
      <c r="BA3" s="31">
        <v>28.9</v>
      </c>
      <c r="BB3" s="31">
        <v>36.700000000000003</v>
      </c>
      <c r="BC3" s="31">
        <v>15.8</v>
      </c>
      <c r="BD3" s="31">
        <v>5.3</v>
      </c>
      <c r="BE3" s="31">
        <v>3.5</v>
      </c>
    </row>
    <row r="4" spans="1:57" ht="20.100000000000001" customHeight="1" x14ac:dyDescent="0.25">
      <c r="A4" s="30" t="s">
        <v>363</v>
      </c>
      <c r="B4" s="32" t="s">
        <v>362</v>
      </c>
      <c r="C4" s="32" t="s">
        <v>362</v>
      </c>
      <c r="D4" s="32" t="s">
        <v>362</v>
      </c>
      <c r="E4" s="32" t="s">
        <v>362</v>
      </c>
      <c r="F4" s="32" t="s">
        <v>362</v>
      </c>
      <c r="G4" s="32" t="s">
        <v>362</v>
      </c>
      <c r="H4" s="32" t="s">
        <v>362</v>
      </c>
      <c r="I4" s="31">
        <v>100</v>
      </c>
      <c r="J4" s="31">
        <v>7.1</v>
      </c>
      <c r="K4" s="31">
        <v>27.4</v>
      </c>
      <c r="L4" s="31">
        <v>41.6</v>
      </c>
      <c r="M4" s="31">
        <v>17.8</v>
      </c>
      <c r="N4" s="31">
        <v>4.8</v>
      </c>
      <c r="O4" s="31">
        <v>1.3</v>
      </c>
      <c r="P4" s="31">
        <v>100</v>
      </c>
      <c r="Q4" s="31">
        <v>9.6</v>
      </c>
      <c r="R4" s="31">
        <v>31.1</v>
      </c>
      <c r="S4" s="31">
        <v>41</v>
      </c>
      <c r="T4" s="31">
        <v>13.5</v>
      </c>
      <c r="U4" s="31">
        <v>3.8</v>
      </c>
      <c r="V4" s="31">
        <v>1.1000000000000001</v>
      </c>
      <c r="W4" s="31">
        <v>100</v>
      </c>
      <c r="X4" s="31">
        <v>10.6</v>
      </c>
      <c r="Y4" s="31">
        <v>30.4</v>
      </c>
      <c r="Z4" s="31">
        <v>41.1</v>
      </c>
      <c r="AA4" s="31">
        <v>13.2</v>
      </c>
      <c r="AB4" s="31">
        <v>3.8</v>
      </c>
      <c r="AC4" s="31">
        <v>0.9</v>
      </c>
      <c r="AD4" s="31">
        <v>100</v>
      </c>
      <c r="AE4" s="31">
        <v>9.9</v>
      </c>
      <c r="AF4" s="31">
        <v>29.7</v>
      </c>
      <c r="AG4" s="31">
        <v>39.6</v>
      </c>
      <c r="AH4" s="31">
        <v>15.1</v>
      </c>
      <c r="AI4" s="31">
        <v>4.7</v>
      </c>
      <c r="AJ4" s="31">
        <v>1</v>
      </c>
      <c r="AK4" s="31">
        <v>100</v>
      </c>
      <c r="AL4" s="31">
        <v>13.2</v>
      </c>
      <c r="AM4" s="31">
        <v>28.6</v>
      </c>
      <c r="AN4" s="31">
        <v>37.200000000000003</v>
      </c>
      <c r="AO4" s="31">
        <v>14.1</v>
      </c>
      <c r="AP4" s="31">
        <v>5.3</v>
      </c>
      <c r="AQ4" s="31">
        <v>1.6</v>
      </c>
      <c r="AR4" s="31">
        <v>100</v>
      </c>
      <c r="AS4" s="31">
        <v>12.3</v>
      </c>
      <c r="AT4" s="31">
        <v>29.8</v>
      </c>
      <c r="AU4" s="31">
        <v>40.1</v>
      </c>
      <c r="AV4" s="31">
        <v>12.9</v>
      </c>
      <c r="AW4" s="31">
        <v>4.0999999999999996</v>
      </c>
      <c r="AX4" s="31">
        <v>0.9</v>
      </c>
      <c r="AY4" s="31">
        <v>100</v>
      </c>
      <c r="AZ4" s="31">
        <v>13</v>
      </c>
      <c r="BA4" s="31">
        <v>31</v>
      </c>
      <c r="BB4" s="31">
        <v>36.200000000000003</v>
      </c>
      <c r="BC4" s="31">
        <v>13.7</v>
      </c>
      <c r="BD4" s="31">
        <v>4.7</v>
      </c>
      <c r="BE4" s="31">
        <v>1.4</v>
      </c>
    </row>
    <row r="5" spans="1:57" ht="20.100000000000001" customHeight="1" x14ac:dyDescent="0.25">
      <c r="A5" s="30" t="s">
        <v>360</v>
      </c>
      <c r="B5" s="31">
        <v>100</v>
      </c>
      <c r="C5" s="31">
        <v>6.7</v>
      </c>
      <c r="D5" s="31">
        <v>28.1</v>
      </c>
      <c r="E5" s="31">
        <v>39.1</v>
      </c>
      <c r="F5" s="31">
        <v>19.8</v>
      </c>
      <c r="G5" s="31">
        <v>4.9000000000000004</v>
      </c>
      <c r="H5" s="31">
        <v>1.4</v>
      </c>
      <c r="I5" s="31">
        <v>100</v>
      </c>
      <c r="J5" s="31">
        <v>6.7</v>
      </c>
      <c r="K5" s="31">
        <v>26.1</v>
      </c>
      <c r="L5" s="31">
        <v>37.4</v>
      </c>
      <c r="M5" s="31">
        <v>21.4</v>
      </c>
      <c r="N5" s="31">
        <v>6.6</v>
      </c>
      <c r="O5" s="31">
        <v>1.8</v>
      </c>
      <c r="P5" s="31">
        <v>100</v>
      </c>
      <c r="Q5" s="31">
        <v>5.8</v>
      </c>
      <c r="R5" s="31">
        <v>27.4</v>
      </c>
      <c r="S5" s="31">
        <v>39.700000000000003</v>
      </c>
      <c r="T5" s="31">
        <v>18.899999999999999</v>
      </c>
      <c r="U5" s="31">
        <v>6.7</v>
      </c>
      <c r="V5" s="31">
        <v>1.6</v>
      </c>
      <c r="W5" s="31">
        <v>100</v>
      </c>
      <c r="X5" s="31">
        <v>6.3</v>
      </c>
      <c r="Y5" s="31">
        <v>24.2</v>
      </c>
      <c r="Z5" s="31">
        <v>41.7</v>
      </c>
      <c r="AA5" s="31">
        <v>18.7</v>
      </c>
      <c r="AB5" s="31">
        <v>7.5</v>
      </c>
      <c r="AC5" s="31">
        <v>1.6</v>
      </c>
      <c r="AD5" s="31">
        <v>100</v>
      </c>
      <c r="AE5" s="31">
        <v>4.5</v>
      </c>
      <c r="AF5" s="31">
        <v>22.7</v>
      </c>
      <c r="AG5" s="31">
        <v>42.1</v>
      </c>
      <c r="AH5" s="31">
        <v>21.6</v>
      </c>
      <c r="AI5" s="31">
        <v>7.3</v>
      </c>
      <c r="AJ5" s="31">
        <v>1.8</v>
      </c>
      <c r="AK5" s="31">
        <v>100</v>
      </c>
      <c r="AL5" s="31">
        <v>6.6</v>
      </c>
      <c r="AM5" s="31">
        <v>24.7</v>
      </c>
      <c r="AN5" s="31">
        <v>40.5</v>
      </c>
      <c r="AO5" s="31">
        <v>18.3</v>
      </c>
      <c r="AP5" s="31">
        <v>7.7</v>
      </c>
      <c r="AQ5" s="31">
        <v>2.2999999999999998</v>
      </c>
      <c r="AR5" s="31">
        <v>100</v>
      </c>
      <c r="AS5" s="31">
        <v>9.6999999999999993</v>
      </c>
      <c r="AT5" s="31">
        <v>25.6</v>
      </c>
      <c r="AU5" s="31">
        <v>38.700000000000003</v>
      </c>
      <c r="AV5" s="31">
        <v>17.3</v>
      </c>
      <c r="AW5" s="31">
        <v>6.7</v>
      </c>
      <c r="AX5" s="31">
        <v>2</v>
      </c>
      <c r="AY5" s="31">
        <v>100</v>
      </c>
      <c r="AZ5" s="31">
        <v>9.5</v>
      </c>
      <c r="BA5" s="31">
        <v>26.5</v>
      </c>
      <c r="BB5" s="31">
        <v>38.1</v>
      </c>
      <c r="BC5" s="31">
        <v>16.7</v>
      </c>
      <c r="BD5" s="31">
        <v>6.9</v>
      </c>
      <c r="BE5" s="31">
        <v>2.4</v>
      </c>
    </row>
    <row r="6" spans="1:57" ht="20.100000000000001" customHeight="1" x14ac:dyDescent="0.25">
      <c r="A6" s="30" t="s">
        <v>359</v>
      </c>
      <c r="B6" s="31">
        <v>100</v>
      </c>
      <c r="C6" s="31">
        <v>4.8</v>
      </c>
      <c r="D6" s="31">
        <v>24.1</v>
      </c>
      <c r="E6" s="31">
        <v>44</v>
      </c>
      <c r="F6" s="31">
        <v>20.8</v>
      </c>
      <c r="G6" s="31">
        <v>4.9000000000000004</v>
      </c>
      <c r="H6" s="31">
        <v>1.4</v>
      </c>
      <c r="I6" s="31">
        <v>100</v>
      </c>
      <c r="J6" s="31">
        <v>3.8</v>
      </c>
      <c r="K6" s="31">
        <v>23.4</v>
      </c>
      <c r="L6" s="31">
        <v>43.3</v>
      </c>
      <c r="M6" s="31">
        <v>21.9</v>
      </c>
      <c r="N6" s="31">
        <v>6.4</v>
      </c>
      <c r="O6" s="31">
        <v>1.3</v>
      </c>
      <c r="P6" s="31">
        <v>100</v>
      </c>
      <c r="Q6" s="31">
        <v>4.8</v>
      </c>
      <c r="R6" s="31">
        <v>24.3</v>
      </c>
      <c r="S6" s="31">
        <v>43.2</v>
      </c>
      <c r="T6" s="31">
        <v>20.399999999999999</v>
      </c>
      <c r="U6" s="31">
        <v>5.9</v>
      </c>
      <c r="V6" s="31">
        <v>1.5</v>
      </c>
      <c r="W6" s="31">
        <v>100</v>
      </c>
      <c r="X6" s="31">
        <v>5.0999999999999996</v>
      </c>
      <c r="Y6" s="31">
        <v>24.6</v>
      </c>
      <c r="Z6" s="31">
        <v>43</v>
      </c>
      <c r="AA6" s="31">
        <v>19.899999999999999</v>
      </c>
      <c r="AB6" s="31">
        <v>5.9</v>
      </c>
      <c r="AC6" s="31">
        <v>1.5</v>
      </c>
      <c r="AD6" s="31">
        <v>100</v>
      </c>
      <c r="AE6" s="31">
        <v>4.3</v>
      </c>
      <c r="AF6" s="31">
        <v>22.1</v>
      </c>
      <c r="AG6" s="31">
        <v>42</v>
      </c>
      <c r="AH6" s="31">
        <v>22.2</v>
      </c>
      <c r="AI6" s="31">
        <v>7.2</v>
      </c>
      <c r="AJ6" s="31">
        <v>2.2999999999999998</v>
      </c>
      <c r="AK6" s="31">
        <v>100</v>
      </c>
      <c r="AL6" s="31">
        <v>6.7</v>
      </c>
      <c r="AM6" s="31">
        <v>26.1</v>
      </c>
      <c r="AN6" s="31">
        <v>40.6</v>
      </c>
      <c r="AO6" s="31">
        <v>18.7</v>
      </c>
      <c r="AP6" s="31">
        <v>5.4</v>
      </c>
      <c r="AQ6" s="31">
        <v>2.5</v>
      </c>
      <c r="AR6" s="31">
        <v>100</v>
      </c>
      <c r="AS6" s="31">
        <v>9</v>
      </c>
      <c r="AT6" s="31">
        <v>27.8</v>
      </c>
      <c r="AU6" s="31">
        <v>37</v>
      </c>
      <c r="AV6" s="31">
        <v>16.7</v>
      </c>
      <c r="AW6" s="31">
        <v>6.4</v>
      </c>
      <c r="AX6" s="31">
        <v>3.2</v>
      </c>
      <c r="AY6" s="31">
        <v>100</v>
      </c>
      <c r="AZ6" s="31">
        <v>9.4</v>
      </c>
      <c r="BA6" s="31">
        <v>27.5</v>
      </c>
      <c r="BB6" s="31">
        <v>35.9</v>
      </c>
      <c r="BC6" s="31">
        <v>17.3</v>
      </c>
      <c r="BD6" s="31">
        <v>6.9</v>
      </c>
      <c r="BE6" s="31">
        <v>3</v>
      </c>
    </row>
  </sheetData>
  <mergeCells count="9">
    <mergeCell ref="A1:A2"/>
    <mergeCell ref="B1:H1"/>
    <mergeCell ref="I1:O1"/>
    <mergeCell ref="AY1:BE1"/>
    <mergeCell ref="P1:V1"/>
    <mergeCell ref="W1:AC1"/>
    <mergeCell ref="AD1:AJ1"/>
    <mergeCell ref="AK1:AQ1"/>
    <mergeCell ref="AR1:AX1"/>
  </mergeCells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BE6"/>
  <sheetViews>
    <sheetView zoomScaleNormal="100" workbookViewId="0">
      <selection activeCell="A2" sqref="A2:A3"/>
    </sheetView>
  </sheetViews>
  <sheetFormatPr defaultColWidth="24" defaultRowHeight="13.5" x14ac:dyDescent="0.2"/>
  <cols>
    <col min="1" max="16384" width="24" style="29"/>
  </cols>
  <sheetData>
    <row r="1" spans="1:57" ht="20.100000000000001" customHeight="1" x14ac:dyDescent="0.25">
      <c r="A1" s="137" t="s">
        <v>457</v>
      </c>
      <c r="B1" s="138" t="s">
        <v>246</v>
      </c>
      <c r="C1" s="138" t="s">
        <v>246</v>
      </c>
      <c r="D1" s="138" t="s">
        <v>246</v>
      </c>
      <c r="E1" s="138" t="s">
        <v>246</v>
      </c>
      <c r="F1" s="138" t="s">
        <v>246</v>
      </c>
      <c r="G1" s="138" t="s">
        <v>246</v>
      </c>
      <c r="H1" s="138" t="s">
        <v>246</v>
      </c>
      <c r="I1" s="138" t="s">
        <v>248</v>
      </c>
      <c r="J1" s="138" t="s">
        <v>248</v>
      </c>
      <c r="K1" s="138" t="s">
        <v>248</v>
      </c>
      <c r="L1" s="138" t="s">
        <v>248</v>
      </c>
      <c r="M1" s="138" t="s">
        <v>248</v>
      </c>
      <c r="N1" s="138" t="s">
        <v>248</v>
      </c>
      <c r="O1" s="138" t="s">
        <v>248</v>
      </c>
      <c r="P1" s="138" t="s">
        <v>250</v>
      </c>
      <c r="Q1" s="138" t="s">
        <v>250</v>
      </c>
      <c r="R1" s="138" t="s">
        <v>250</v>
      </c>
      <c r="S1" s="138" t="s">
        <v>250</v>
      </c>
      <c r="T1" s="138" t="s">
        <v>250</v>
      </c>
      <c r="U1" s="138" t="s">
        <v>250</v>
      </c>
      <c r="V1" s="138" t="s">
        <v>250</v>
      </c>
      <c r="W1" s="138" t="s">
        <v>252</v>
      </c>
      <c r="X1" s="138" t="s">
        <v>252</v>
      </c>
      <c r="Y1" s="138" t="s">
        <v>252</v>
      </c>
      <c r="Z1" s="138" t="s">
        <v>252</v>
      </c>
      <c r="AA1" s="138" t="s">
        <v>252</v>
      </c>
      <c r="AB1" s="138" t="s">
        <v>252</v>
      </c>
      <c r="AC1" s="138" t="s">
        <v>252</v>
      </c>
      <c r="AD1" s="138" t="s">
        <v>254</v>
      </c>
      <c r="AE1" s="138" t="s">
        <v>254</v>
      </c>
      <c r="AF1" s="138" t="s">
        <v>254</v>
      </c>
      <c r="AG1" s="138" t="s">
        <v>254</v>
      </c>
      <c r="AH1" s="138" t="s">
        <v>254</v>
      </c>
      <c r="AI1" s="138" t="s">
        <v>254</v>
      </c>
      <c r="AJ1" s="138" t="s">
        <v>254</v>
      </c>
      <c r="AK1" s="138" t="s">
        <v>256</v>
      </c>
      <c r="AL1" s="138" t="s">
        <v>256</v>
      </c>
      <c r="AM1" s="138" t="s">
        <v>256</v>
      </c>
      <c r="AN1" s="138" t="s">
        <v>256</v>
      </c>
      <c r="AO1" s="138" t="s">
        <v>256</v>
      </c>
      <c r="AP1" s="138" t="s">
        <v>256</v>
      </c>
      <c r="AQ1" s="138" t="s">
        <v>256</v>
      </c>
      <c r="AR1" s="138" t="s">
        <v>258</v>
      </c>
      <c r="AS1" s="138" t="s">
        <v>258</v>
      </c>
      <c r="AT1" s="138" t="s">
        <v>258</v>
      </c>
      <c r="AU1" s="138" t="s">
        <v>258</v>
      </c>
      <c r="AV1" s="138" t="s">
        <v>258</v>
      </c>
      <c r="AW1" s="138" t="s">
        <v>258</v>
      </c>
      <c r="AX1" s="138" t="s">
        <v>258</v>
      </c>
      <c r="AY1" s="138" t="s">
        <v>260</v>
      </c>
      <c r="AZ1" s="138" t="s">
        <v>260</v>
      </c>
      <c r="BA1" s="138" t="s">
        <v>260</v>
      </c>
      <c r="BB1" s="138" t="s">
        <v>260</v>
      </c>
      <c r="BC1" s="138" t="s">
        <v>260</v>
      </c>
      <c r="BD1" s="138" t="s">
        <v>260</v>
      </c>
      <c r="BE1" s="138" t="s">
        <v>260</v>
      </c>
    </row>
    <row r="2" spans="1:57" ht="20.100000000000001" customHeight="1" x14ac:dyDescent="0.25">
      <c r="A2" s="138" t="s">
        <v>347</v>
      </c>
      <c r="B2" s="30" t="s">
        <v>316</v>
      </c>
      <c r="C2" s="30" t="s">
        <v>463</v>
      </c>
      <c r="D2" s="30" t="s">
        <v>462</v>
      </c>
      <c r="E2" s="30" t="s">
        <v>461</v>
      </c>
      <c r="F2" s="30" t="s">
        <v>460</v>
      </c>
      <c r="G2" s="30" t="s">
        <v>459</v>
      </c>
      <c r="H2" s="30" t="s">
        <v>458</v>
      </c>
      <c r="I2" s="30" t="s">
        <v>316</v>
      </c>
      <c r="J2" s="30" t="s">
        <v>463</v>
      </c>
      <c r="K2" s="30" t="s">
        <v>462</v>
      </c>
      <c r="L2" s="30" t="s">
        <v>461</v>
      </c>
      <c r="M2" s="30" t="s">
        <v>460</v>
      </c>
      <c r="N2" s="30" t="s">
        <v>459</v>
      </c>
      <c r="O2" s="30" t="s">
        <v>458</v>
      </c>
      <c r="P2" s="30" t="s">
        <v>316</v>
      </c>
      <c r="Q2" s="30" t="s">
        <v>463</v>
      </c>
      <c r="R2" s="30" t="s">
        <v>462</v>
      </c>
      <c r="S2" s="30" t="s">
        <v>461</v>
      </c>
      <c r="T2" s="30" t="s">
        <v>460</v>
      </c>
      <c r="U2" s="30" t="s">
        <v>459</v>
      </c>
      <c r="V2" s="30" t="s">
        <v>458</v>
      </c>
      <c r="W2" s="30" t="s">
        <v>316</v>
      </c>
      <c r="X2" s="30" t="s">
        <v>463</v>
      </c>
      <c r="Y2" s="30" t="s">
        <v>462</v>
      </c>
      <c r="Z2" s="30" t="s">
        <v>461</v>
      </c>
      <c r="AA2" s="30" t="s">
        <v>460</v>
      </c>
      <c r="AB2" s="30" t="s">
        <v>459</v>
      </c>
      <c r="AC2" s="30" t="s">
        <v>458</v>
      </c>
      <c r="AD2" s="30" t="s">
        <v>316</v>
      </c>
      <c r="AE2" s="30" t="s">
        <v>463</v>
      </c>
      <c r="AF2" s="30" t="s">
        <v>462</v>
      </c>
      <c r="AG2" s="30" t="s">
        <v>461</v>
      </c>
      <c r="AH2" s="30" t="s">
        <v>460</v>
      </c>
      <c r="AI2" s="30" t="s">
        <v>459</v>
      </c>
      <c r="AJ2" s="30" t="s">
        <v>458</v>
      </c>
      <c r="AK2" s="30" t="s">
        <v>316</v>
      </c>
      <c r="AL2" s="30" t="s">
        <v>463</v>
      </c>
      <c r="AM2" s="30" t="s">
        <v>462</v>
      </c>
      <c r="AN2" s="30" t="s">
        <v>461</v>
      </c>
      <c r="AO2" s="30" t="s">
        <v>460</v>
      </c>
      <c r="AP2" s="30" t="s">
        <v>459</v>
      </c>
      <c r="AQ2" s="30" t="s">
        <v>458</v>
      </c>
      <c r="AR2" s="30" t="s">
        <v>316</v>
      </c>
      <c r="AS2" s="30" t="s">
        <v>463</v>
      </c>
      <c r="AT2" s="30" t="s">
        <v>462</v>
      </c>
      <c r="AU2" s="30" t="s">
        <v>461</v>
      </c>
      <c r="AV2" s="30" t="s">
        <v>460</v>
      </c>
      <c r="AW2" s="30" t="s">
        <v>459</v>
      </c>
      <c r="AX2" s="30" t="s">
        <v>458</v>
      </c>
      <c r="AY2" s="30" t="s">
        <v>316</v>
      </c>
      <c r="AZ2" s="30" t="s">
        <v>463</v>
      </c>
      <c r="BA2" s="30" t="s">
        <v>462</v>
      </c>
      <c r="BB2" s="30" t="s">
        <v>461</v>
      </c>
      <c r="BC2" s="30" t="s">
        <v>460</v>
      </c>
      <c r="BD2" s="30" t="s">
        <v>459</v>
      </c>
      <c r="BE2" s="30" t="s">
        <v>458</v>
      </c>
    </row>
    <row r="3" spans="1:57" ht="20.100000000000001" customHeight="1" x14ac:dyDescent="0.25">
      <c r="A3" s="30" t="s">
        <v>388</v>
      </c>
      <c r="B3" s="31">
        <v>100</v>
      </c>
      <c r="C3" s="31">
        <v>4.9000000000000004</v>
      </c>
      <c r="D3" s="31">
        <v>21.5</v>
      </c>
      <c r="E3" s="31">
        <v>42.3</v>
      </c>
      <c r="F3" s="31">
        <v>20.5</v>
      </c>
      <c r="G3" s="31">
        <v>5</v>
      </c>
      <c r="H3" s="31">
        <v>5.7</v>
      </c>
      <c r="I3" s="31">
        <v>100</v>
      </c>
      <c r="J3" s="31">
        <v>4.7</v>
      </c>
      <c r="K3" s="31">
        <v>21.6</v>
      </c>
      <c r="L3" s="31">
        <v>42.7</v>
      </c>
      <c r="M3" s="31">
        <v>20.9</v>
      </c>
      <c r="N3" s="31">
        <v>5.4</v>
      </c>
      <c r="O3" s="31">
        <v>4.8</v>
      </c>
      <c r="P3" s="31">
        <v>100</v>
      </c>
      <c r="Q3" s="31">
        <v>5.0999999999999996</v>
      </c>
      <c r="R3" s="31">
        <v>22.6</v>
      </c>
      <c r="S3" s="31">
        <v>42.7</v>
      </c>
      <c r="T3" s="31">
        <v>19.100000000000001</v>
      </c>
      <c r="U3" s="31">
        <v>5.5</v>
      </c>
      <c r="V3" s="31">
        <v>5.0999999999999996</v>
      </c>
      <c r="W3" s="31">
        <v>100</v>
      </c>
      <c r="X3" s="31">
        <v>5.8</v>
      </c>
      <c r="Y3" s="31">
        <v>22.7</v>
      </c>
      <c r="Z3" s="31">
        <v>43</v>
      </c>
      <c r="AA3" s="31">
        <v>18.8</v>
      </c>
      <c r="AB3" s="31">
        <v>5.3</v>
      </c>
      <c r="AC3" s="31">
        <v>4.4000000000000004</v>
      </c>
      <c r="AD3" s="31">
        <v>100</v>
      </c>
      <c r="AE3" s="31">
        <v>5.6</v>
      </c>
      <c r="AF3" s="31">
        <v>23.2</v>
      </c>
      <c r="AG3" s="31">
        <v>41.4</v>
      </c>
      <c r="AH3" s="31">
        <v>20</v>
      </c>
      <c r="AI3" s="31">
        <v>5</v>
      </c>
      <c r="AJ3" s="31">
        <v>4.8</v>
      </c>
      <c r="AK3" s="31">
        <v>100</v>
      </c>
      <c r="AL3" s="31">
        <v>8.4</v>
      </c>
      <c r="AM3" s="31">
        <v>24.9</v>
      </c>
      <c r="AN3" s="31">
        <v>41.3</v>
      </c>
      <c r="AO3" s="31">
        <v>16.3</v>
      </c>
      <c r="AP3" s="31">
        <v>4.3</v>
      </c>
      <c r="AQ3" s="31">
        <v>4.9000000000000004</v>
      </c>
      <c r="AR3" s="31">
        <v>100</v>
      </c>
      <c r="AS3" s="31">
        <v>9.4</v>
      </c>
      <c r="AT3" s="31">
        <v>26.2</v>
      </c>
      <c r="AU3" s="31">
        <v>40</v>
      </c>
      <c r="AV3" s="31">
        <v>15.2</v>
      </c>
      <c r="AW3" s="31">
        <v>4.5999999999999996</v>
      </c>
      <c r="AX3" s="31">
        <v>4.5999999999999996</v>
      </c>
      <c r="AY3" s="31">
        <v>100</v>
      </c>
      <c r="AZ3" s="31">
        <v>8.8000000000000007</v>
      </c>
      <c r="BA3" s="31">
        <v>25.4</v>
      </c>
      <c r="BB3" s="31">
        <v>39.9</v>
      </c>
      <c r="BC3" s="31">
        <v>16.5</v>
      </c>
      <c r="BD3" s="31">
        <v>5.0999999999999996</v>
      </c>
      <c r="BE3" s="31">
        <v>4.3</v>
      </c>
    </row>
    <row r="4" spans="1:57" ht="20.100000000000001" customHeight="1" x14ac:dyDescent="0.25">
      <c r="A4" s="30" t="s">
        <v>363</v>
      </c>
      <c r="B4" s="32" t="s">
        <v>362</v>
      </c>
      <c r="C4" s="32" t="s">
        <v>362</v>
      </c>
      <c r="D4" s="32" t="s">
        <v>362</v>
      </c>
      <c r="E4" s="32" t="s">
        <v>362</v>
      </c>
      <c r="F4" s="32" t="s">
        <v>362</v>
      </c>
      <c r="G4" s="32" t="s">
        <v>362</v>
      </c>
      <c r="H4" s="32" t="s">
        <v>362</v>
      </c>
      <c r="I4" s="31">
        <v>100</v>
      </c>
      <c r="J4" s="31">
        <v>5.0999999999999996</v>
      </c>
      <c r="K4" s="31">
        <v>21.1</v>
      </c>
      <c r="L4" s="31">
        <v>46.6</v>
      </c>
      <c r="M4" s="31">
        <v>19</v>
      </c>
      <c r="N4" s="31">
        <v>5</v>
      </c>
      <c r="O4" s="31">
        <v>3.2</v>
      </c>
      <c r="P4" s="31">
        <v>100</v>
      </c>
      <c r="Q4" s="31">
        <v>6.3</v>
      </c>
      <c r="R4" s="31">
        <v>24</v>
      </c>
      <c r="S4" s="31">
        <v>46.9</v>
      </c>
      <c r="T4" s="31">
        <v>15.3</v>
      </c>
      <c r="U4" s="31">
        <v>4.5</v>
      </c>
      <c r="V4" s="31">
        <v>3</v>
      </c>
      <c r="W4" s="31">
        <v>100</v>
      </c>
      <c r="X4" s="31">
        <v>8</v>
      </c>
      <c r="Y4" s="31">
        <v>25</v>
      </c>
      <c r="Z4" s="31">
        <v>45.1</v>
      </c>
      <c r="AA4" s="31">
        <v>15.5</v>
      </c>
      <c r="AB4" s="31">
        <v>4.2</v>
      </c>
      <c r="AC4" s="31">
        <v>2.2000000000000002</v>
      </c>
      <c r="AD4" s="31">
        <v>100</v>
      </c>
      <c r="AE4" s="31">
        <v>8.1999999999999993</v>
      </c>
      <c r="AF4" s="31">
        <v>27</v>
      </c>
      <c r="AG4" s="31">
        <v>43.4</v>
      </c>
      <c r="AH4" s="31">
        <v>16.399999999999999</v>
      </c>
      <c r="AI4" s="31">
        <v>3.3</v>
      </c>
      <c r="AJ4" s="31">
        <v>1.7</v>
      </c>
      <c r="AK4" s="31">
        <v>100</v>
      </c>
      <c r="AL4" s="31">
        <v>12.2</v>
      </c>
      <c r="AM4" s="31">
        <v>28.1</v>
      </c>
      <c r="AN4" s="31">
        <v>40</v>
      </c>
      <c r="AO4" s="31">
        <v>12.3</v>
      </c>
      <c r="AP4" s="31">
        <v>4.8</v>
      </c>
      <c r="AQ4" s="31">
        <v>2.6</v>
      </c>
      <c r="AR4" s="31">
        <v>100</v>
      </c>
      <c r="AS4" s="31">
        <v>10.3</v>
      </c>
      <c r="AT4" s="31">
        <v>28.2</v>
      </c>
      <c r="AU4" s="31">
        <v>41.9</v>
      </c>
      <c r="AV4" s="31">
        <v>13.3</v>
      </c>
      <c r="AW4" s="31">
        <v>4.3</v>
      </c>
      <c r="AX4" s="31">
        <v>2</v>
      </c>
      <c r="AY4" s="31">
        <v>100</v>
      </c>
      <c r="AZ4" s="31">
        <v>11.4</v>
      </c>
      <c r="BA4" s="31">
        <v>29.4</v>
      </c>
      <c r="BB4" s="31">
        <v>39</v>
      </c>
      <c r="BC4" s="31">
        <v>13.8</v>
      </c>
      <c r="BD4" s="31">
        <v>4.3</v>
      </c>
      <c r="BE4" s="31">
        <v>2.2000000000000002</v>
      </c>
    </row>
    <row r="5" spans="1:57" ht="20.100000000000001" customHeight="1" x14ac:dyDescent="0.25">
      <c r="A5" s="30" t="s">
        <v>360</v>
      </c>
      <c r="B5" s="31">
        <v>100</v>
      </c>
      <c r="C5" s="31">
        <v>4.3</v>
      </c>
      <c r="D5" s="31">
        <v>19.5</v>
      </c>
      <c r="E5" s="31">
        <v>41.5</v>
      </c>
      <c r="F5" s="31">
        <v>24.7</v>
      </c>
      <c r="G5" s="31">
        <v>7.6</v>
      </c>
      <c r="H5" s="31">
        <v>2.4</v>
      </c>
      <c r="I5" s="31">
        <v>100</v>
      </c>
      <c r="J5" s="31">
        <v>4</v>
      </c>
      <c r="K5" s="31">
        <v>20.399999999999999</v>
      </c>
      <c r="L5" s="31">
        <v>40.6</v>
      </c>
      <c r="M5" s="31">
        <v>24.4</v>
      </c>
      <c r="N5" s="31">
        <v>8.1</v>
      </c>
      <c r="O5" s="31">
        <v>2.5</v>
      </c>
      <c r="P5" s="31">
        <v>100</v>
      </c>
      <c r="Q5" s="31">
        <v>3.9</v>
      </c>
      <c r="R5" s="31">
        <v>20.5</v>
      </c>
      <c r="S5" s="31">
        <v>43.7</v>
      </c>
      <c r="T5" s="31">
        <v>22.3</v>
      </c>
      <c r="U5" s="31">
        <v>7.4</v>
      </c>
      <c r="V5" s="31">
        <v>2.2000000000000002</v>
      </c>
      <c r="W5" s="31">
        <v>100</v>
      </c>
      <c r="X5" s="31">
        <v>3.9</v>
      </c>
      <c r="Y5" s="31">
        <v>18.899999999999999</v>
      </c>
      <c r="Z5" s="31">
        <v>45.1</v>
      </c>
      <c r="AA5" s="31">
        <v>21.6</v>
      </c>
      <c r="AB5" s="31">
        <v>8</v>
      </c>
      <c r="AC5" s="31">
        <v>2.5</v>
      </c>
      <c r="AD5" s="31">
        <v>100</v>
      </c>
      <c r="AE5" s="31">
        <v>4</v>
      </c>
      <c r="AF5" s="31">
        <v>20.3</v>
      </c>
      <c r="AG5" s="31">
        <v>43.5</v>
      </c>
      <c r="AH5" s="31">
        <v>22.4</v>
      </c>
      <c r="AI5" s="31">
        <v>7.4</v>
      </c>
      <c r="AJ5" s="31">
        <v>2.4</v>
      </c>
      <c r="AK5" s="31">
        <v>100</v>
      </c>
      <c r="AL5" s="31">
        <v>6</v>
      </c>
      <c r="AM5" s="31">
        <v>22.2</v>
      </c>
      <c r="AN5" s="31">
        <v>43.9</v>
      </c>
      <c r="AO5" s="31">
        <v>18.399999999999999</v>
      </c>
      <c r="AP5" s="31">
        <v>6.5</v>
      </c>
      <c r="AQ5" s="31">
        <v>3</v>
      </c>
      <c r="AR5" s="31">
        <v>100</v>
      </c>
      <c r="AS5" s="31">
        <v>8.1</v>
      </c>
      <c r="AT5" s="31">
        <v>23</v>
      </c>
      <c r="AU5" s="31">
        <v>42.6</v>
      </c>
      <c r="AV5" s="31">
        <v>17</v>
      </c>
      <c r="AW5" s="31">
        <v>6.7</v>
      </c>
      <c r="AX5" s="31">
        <v>2.5</v>
      </c>
      <c r="AY5" s="31">
        <v>100</v>
      </c>
      <c r="AZ5" s="31">
        <v>8.3000000000000007</v>
      </c>
      <c r="BA5" s="31">
        <v>23.5</v>
      </c>
      <c r="BB5" s="31">
        <v>40.700000000000003</v>
      </c>
      <c r="BC5" s="31">
        <v>17.899999999999999</v>
      </c>
      <c r="BD5" s="31">
        <v>6.5</v>
      </c>
      <c r="BE5" s="31">
        <v>3</v>
      </c>
    </row>
    <row r="6" spans="1:57" ht="20.100000000000001" customHeight="1" x14ac:dyDescent="0.25">
      <c r="A6" s="30" t="s">
        <v>359</v>
      </c>
      <c r="B6" s="31">
        <v>100</v>
      </c>
      <c r="C6" s="31">
        <v>3.2</v>
      </c>
      <c r="D6" s="31">
        <v>18.5</v>
      </c>
      <c r="E6" s="31">
        <v>45.9</v>
      </c>
      <c r="F6" s="31">
        <v>23.9</v>
      </c>
      <c r="G6" s="31">
        <v>6.2</v>
      </c>
      <c r="H6" s="31">
        <v>2.2000000000000002</v>
      </c>
      <c r="I6" s="31">
        <v>100</v>
      </c>
      <c r="J6" s="31">
        <v>2.8</v>
      </c>
      <c r="K6" s="31">
        <v>18.399999999999999</v>
      </c>
      <c r="L6" s="31">
        <v>44.7</v>
      </c>
      <c r="M6" s="31">
        <v>25</v>
      </c>
      <c r="N6" s="31">
        <v>7.1</v>
      </c>
      <c r="O6" s="31">
        <v>2</v>
      </c>
      <c r="P6" s="31">
        <v>100</v>
      </c>
      <c r="Q6" s="31">
        <v>3.5</v>
      </c>
      <c r="R6" s="31">
        <v>18.5</v>
      </c>
      <c r="S6" s="31">
        <v>45.3</v>
      </c>
      <c r="T6" s="31">
        <v>22.5</v>
      </c>
      <c r="U6" s="31">
        <v>7.8</v>
      </c>
      <c r="V6" s="31">
        <v>2.2999999999999998</v>
      </c>
      <c r="W6" s="31">
        <v>100</v>
      </c>
      <c r="X6" s="31">
        <v>3.6</v>
      </c>
      <c r="Y6" s="31">
        <v>19.8</v>
      </c>
      <c r="Z6" s="31">
        <v>45.3</v>
      </c>
      <c r="AA6" s="31">
        <v>22.8</v>
      </c>
      <c r="AB6" s="31">
        <v>6.5</v>
      </c>
      <c r="AC6" s="31">
        <v>2</v>
      </c>
      <c r="AD6" s="31">
        <v>100</v>
      </c>
      <c r="AE6" s="31">
        <v>3.5</v>
      </c>
      <c r="AF6" s="31">
        <v>19.7</v>
      </c>
      <c r="AG6" s="31">
        <v>44.3</v>
      </c>
      <c r="AH6" s="31">
        <v>22.8</v>
      </c>
      <c r="AI6" s="31">
        <v>6.5</v>
      </c>
      <c r="AJ6" s="31">
        <v>3.2</v>
      </c>
      <c r="AK6" s="31">
        <v>100</v>
      </c>
      <c r="AL6" s="31">
        <v>6.2</v>
      </c>
      <c r="AM6" s="31">
        <v>24</v>
      </c>
      <c r="AN6" s="31">
        <v>43.5</v>
      </c>
      <c r="AO6" s="31">
        <v>18.5</v>
      </c>
      <c r="AP6" s="31">
        <v>4.9000000000000004</v>
      </c>
      <c r="AQ6" s="31">
        <v>2.9</v>
      </c>
      <c r="AR6" s="31">
        <v>100</v>
      </c>
      <c r="AS6" s="31">
        <v>7.7</v>
      </c>
      <c r="AT6" s="31">
        <v>23.4</v>
      </c>
      <c r="AU6" s="31">
        <v>41.6</v>
      </c>
      <c r="AV6" s="31">
        <v>17.3</v>
      </c>
      <c r="AW6" s="31">
        <v>6.3</v>
      </c>
      <c r="AX6" s="31">
        <v>3.7</v>
      </c>
      <c r="AY6" s="31">
        <v>100</v>
      </c>
      <c r="AZ6" s="31">
        <v>7.9</v>
      </c>
      <c r="BA6" s="31">
        <v>24</v>
      </c>
      <c r="BB6" s="31">
        <v>41.2</v>
      </c>
      <c r="BC6" s="31">
        <v>16.7</v>
      </c>
      <c r="BD6" s="31">
        <v>6.7</v>
      </c>
      <c r="BE6" s="31">
        <v>3.5</v>
      </c>
    </row>
  </sheetData>
  <mergeCells count="9">
    <mergeCell ref="A1:A2"/>
    <mergeCell ref="B1:H1"/>
    <mergeCell ref="I1:O1"/>
    <mergeCell ref="AY1:BE1"/>
    <mergeCell ref="P1:V1"/>
    <mergeCell ref="W1:AC1"/>
    <mergeCell ref="AD1:AJ1"/>
    <mergeCell ref="AK1:AQ1"/>
    <mergeCell ref="AR1:AX1"/>
  </mergeCells>
  <phoneticPr fontId="2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EO5"/>
  <sheetViews>
    <sheetView zoomScaleNormal="100" workbookViewId="0">
      <selection sqref="A1:A2"/>
    </sheetView>
  </sheetViews>
  <sheetFormatPr defaultColWidth="24" defaultRowHeight="13.5" x14ac:dyDescent="0.2"/>
  <cols>
    <col min="1" max="16384" width="24" style="29"/>
  </cols>
  <sheetData>
    <row r="1" spans="1:145" ht="20.100000000000001" customHeight="1" x14ac:dyDescent="0.25">
      <c r="A1" s="137" t="s">
        <v>457</v>
      </c>
      <c r="B1" s="138" t="s">
        <v>249</v>
      </c>
      <c r="C1" s="138" t="s">
        <v>249</v>
      </c>
      <c r="D1" s="138" t="s">
        <v>249</v>
      </c>
      <c r="E1" s="138" t="s">
        <v>249</v>
      </c>
      <c r="F1" s="138" t="s">
        <v>249</v>
      </c>
      <c r="G1" s="138" t="s">
        <v>249</v>
      </c>
      <c r="H1" s="138" t="s">
        <v>249</v>
      </c>
      <c r="I1" s="138" t="s">
        <v>249</v>
      </c>
      <c r="J1" s="138" t="s">
        <v>249</v>
      </c>
      <c r="K1" s="138" t="s">
        <v>249</v>
      </c>
      <c r="L1" s="138" t="s">
        <v>249</v>
      </c>
      <c r="M1" s="138" t="s">
        <v>249</v>
      </c>
      <c r="N1" s="138" t="s">
        <v>250</v>
      </c>
      <c r="O1" s="138" t="s">
        <v>250</v>
      </c>
      <c r="P1" s="138" t="s">
        <v>250</v>
      </c>
      <c r="Q1" s="138" t="s">
        <v>250</v>
      </c>
      <c r="R1" s="138" t="s">
        <v>250</v>
      </c>
      <c r="S1" s="138" t="s">
        <v>250</v>
      </c>
      <c r="T1" s="138" t="s">
        <v>250</v>
      </c>
      <c r="U1" s="138" t="s">
        <v>250</v>
      </c>
      <c r="V1" s="138" t="s">
        <v>250</v>
      </c>
      <c r="W1" s="138" t="s">
        <v>250</v>
      </c>
      <c r="X1" s="138" t="s">
        <v>250</v>
      </c>
      <c r="Y1" s="138" t="s">
        <v>250</v>
      </c>
      <c r="Z1" s="138" t="s">
        <v>251</v>
      </c>
      <c r="AA1" s="138" t="s">
        <v>251</v>
      </c>
      <c r="AB1" s="138" t="s">
        <v>251</v>
      </c>
      <c r="AC1" s="138" t="s">
        <v>251</v>
      </c>
      <c r="AD1" s="138" t="s">
        <v>251</v>
      </c>
      <c r="AE1" s="138" t="s">
        <v>251</v>
      </c>
      <c r="AF1" s="138" t="s">
        <v>251</v>
      </c>
      <c r="AG1" s="138" t="s">
        <v>251</v>
      </c>
      <c r="AH1" s="138" t="s">
        <v>251</v>
      </c>
      <c r="AI1" s="138" t="s">
        <v>251</v>
      </c>
      <c r="AJ1" s="138" t="s">
        <v>251</v>
      </c>
      <c r="AK1" s="138" t="s">
        <v>251</v>
      </c>
      <c r="AL1" s="138" t="s">
        <v>252</v>
      </c>
      <c r="AM1" s="138" t="s">
        <v>252</v>
      </c>
      <c r="AN1" s="138" t="s">
        <v>252</v>
      </c>
      <c r="AO1" s="138" t="s">
        <v>252</v>
      </c>
      <c r="AP1" s="138" t="s">
        <v>252</v>
      </c>
      <c r="AQ1" s="138" t="s">
        <v>252</v>
      </c>
      <c r="AR1" s="138" t="s">
        <v>252</v>
      </c>
      <c r="AS1" s="138" t="s">
        <v>252</v>
      </c>
      <c r="AT1" s="138" t="s">
        <v>252</v>
      </c>
      <c r="AU1" s="138" t="s">
        <v>252</v>
      </c>
      <c r="AV1" s="138" t="s">
        <v>252</v>
      </c>
      <c r="AW1" s="138" t="s">
        <v>252</v>
      </c>
      <c r="AX1" s="138" t="s">
        <v>253</v>
      </c>
      <c r="AY1" s="138" t="s">
        <v>253</v>
      </c>
      <c r="AZ1" s="138" t="s">
        <v>253</v>
      </c>
      <c r="BA1" s="138" t="s">
        <v>253</v>
      </c>
      <c r="BB1" s="138" t="s">
        <v>253</v>
      </c>
      <c r="BC1" s="138" t="s">
        <v>253</v>
      </c>
      <c r="BD1" s="138" t="s">
        <v>253</v>
      </c>
      <c r="BE1" s="138" t="s">
        <v>253</v>
      </c>
      <c r="BF1" s="138" t="s">
        <v>253</v>
      </c>
      <c r="BG1" s="138" t="s">
        <v>253</v>
      </c>
      <c r="BH1" s="138" t="s">
        <v>253</v>
      </c>
      <c r="BI1" s="138" t="s">
        <v>253</v>
      </c>
      <c r="BJ1" s="138" t="s">
        <v>254</v>
      </c>
      <c r="BK1" s="138" t="s">
        <v>254</v>
      </c>
      <c r="BL1" s="138" t="s">
        <v>254</v>
      </c>
      <c r="BM1" s="138" t="s">
        <v>254</v>
      </c>
      <c r="BN1" s="138" t="s">
        <v>254</v>
      </c>
      <c r="BO1" s="138" t="s">
        <v>254</v>
      </c>
      <c r="BP1" s="138" t="s">
        <v>254</v>
      </c>
      <c r="BQ1" s="138" t="s">
        <v>254</v>
      </c>
      <c r="BR1" s="138" t="s">
        <v>254</v>
      </c>
      <c r="BS1" s="138" t="s">
        <v>254</v>
      </c>
      <c r="BT1" s="138" t="s">
        <v>254</v>
      </c>
      <c r="BU1" s="138" t="s">
        <v>254</v>
      </c>
      <c r="BV1" s="138" t="s">
        <v>255</v>
      </c>
      <c r="BW1" s="138" t="s">
        <v>255</v>
      </c>
      <c r="BX1" s="138" t="s">
        <v>255</v>
      </c>
      <c r="BY1" s="138" t="s">
        <v>255</v>
      </c>
      <c r="BZ1" s="138" t="s">
        <v>255</v>
      </c>
      <c r="CA1" s="138" t="s">
        <v>255</v>
      </c>
      <c r="CB1" s="138" t="s">
        <v>255</v>
      </c>
      <c r="CC1" s="138" t="s">
        <v>255</v>
      </c>
      <c r="CD1" s="138" t="s">
        <v>255</v>
      </c>
      <c r="CE1" s="138" t="s">
        <v>255</v>
      </c>
      <c r="CF1" s="138" t="s">
        <v>255</v>
      </c>
      <c r="CG1" s="138" t="s">
        <v>255</v>
      </c>
      <c r="CH1" s="138" t="s">
        <v>256</v>
      </c>
      <c r="CI1" s="138" t="s">
        <v>256</v>
      </c>
      <c r="CJ1" s="138" t="s">
        <v>256</v>
      </c>
      <c r="CK1" s="138" t="s">
        <v>256</v>
      </c>
      <c r="CL1" s="138" t="s">
        <v>256</v>
      </c>
      <c r="CM1" s="138" t="s">
        <v>256</v>
      </c>
      <c r="CN1" s="138" t="s">
        <v>256</v>
      </c>
      <c r="CO1" s="138" t="s">
        <v>256</v>
      </c>
      <c r="CP1" s="138" t="s">
        <v>256</v>
      </c>
      <c r="CQ1" s="138" t="s">
        <v>256</v>
      </c>
      <c r="CR1" s="138" t="s">
        <v>256</v>
      </c>
      <c r="CS1" s="138" t="s">
        <v>256</v>
      </c>
      <c r="CT1" s="138" t="s">
        <v>257</v>
      </c>
      <c r="CU1" s="138" t="s">
        <v>257</v>
      </c>
      <c r="CV1" s="138" t="s">
        <v>257</v>
      </c>
      <c r="CW1" s="138" t="s">
        <v>257</v>
      </c>
      <c r="CX1" s="138" t="s">
        <v>257</v>
      </c>
      <c r="CY1" s="138" t="s">
        <v>257</v>
      </c>
      <c r="CZ1" s="138" t="s">
        <v>257</v>
      </c>
      <c r="DA1" s="138" t="s">
        <v>257</v>
      </c>
      <c r="DB1" s="138" t="s">
        <v>257</v>
      </c>
      <c r="DC1" s="138" t="s">
        <v>257</v>
      </c>
      <c r="DD1" s="138" t="s">
        <v>257</v>
      </c>
      <c r="DE1" s="138" t="s">
        <v>257</v>
      </c>
      <c r="DF1" s="138" t="s">
        <v>258</v>
      </c>
      <c r="DG1" s="138" t="s">
        <v>258</v>
      </c>
      <c r="DH1" s="138" t="s">
        <v>258</v>
      </c>
      <c r="DI1" s="138" t="s">
        <v>258</v>
      </c>
      <c r="DJ1" s="138" t="s">
        <v>258</v>
      </c>
      <c r="DK1" s="138" t="s">
        <v>258</v>
      </c>
      <c r="DL1" s="138" t="s">
        <v>258</v>
      </c>
      <c r="DM1" s="138" t="s">
        <v>258</v>
      </c>
      <c r="DN1" s="138" t="s">
        <v>258</v>
      </c>
      <c r="DO1" s="138" t="s">
        <v>258</v>
      </c>
      <c r="DP1" s="138" t="s">
        <v>258</v>
      </c>
      <c r="DQ1" s="138" t="s">
        <v>258</v>
      </c>
      <c r="DR1" s="138" t="s">
        <v>259</v>
      </c>
      <c r="DS1" s="138" t="s">
        <v>259</v>
      </c>
      <c r="DT1" s="138" t="s">
        <v>259</v>
      </c>
      <c r="DU1" s="138" t="s">
        <v>259</v>
      </c>
      <c r="DV1" s="138" t="s">
        <v>259</v>
      </c>
      <c r="DW1" s="138" t="s">
        <v>259</v>
      </c>
      <c r="DX1" s="138" t="s">
        <v>259</v>
      </c>
      <c r="DY1" s="138" t="s">
        <v>259</v>
      </c>
      <c r="DZ1" s="138" t="s">
        <v>259</v>
      </c>
      <c r="EA1" s="138" t="s">
        <v>259</v>
      </c>
      <c r="EB1" s="138" t="s">
        <v>259</v>
      </c>
      <c r="EC1" s="138" t="s">
        <v>259</v>
      </c>
      <c r="ED1" s="138" t="s">
        <v>260</v>
      </c>
      <c r="EE1" s="138" t="s">
        <v>260</v>
      </c>
      <c r="EF1" s="138" t="s">
        <v>260</v>
      </c>
      <c r="EG1" s="138" t="s">
        <v>260</v>
      </c>
      <c r="EH1" s="138" t="s">
        <v>260</v>
      </c>
      <c r="EI1" s="138" t="s">
        <v>260</v>
      </c>
      <c r="EJ1" s="138" t="s">
        <v>260</v>
      </c>
      <c r="EK1" s="138" t="s">
        <v>260</v>
      </c>
      <c r="EL1" s="138" t="s">
        <v>260</v>
      </c>
      <c r="EM1" s="138" t="s">
        <v>260</v>
      </c>
      <c r="EN1" s="138" t="s">
        <v>260</v>
      </c>
      <c r="EO1" s="138" t="s">
        <v>260</v>
      </c>
    </row>
    <row r="2" spans="1:145" ht="20.100000000000001" customHeight="1" x14ac:dyDescent="0.25">
      <c r="A2" s="138" t="s">
        <v>347</v>
      </c>
      <c r="B2" s="30" t="s">
        <v>477</v>
      </c>
      <c r="C2" s="30" t="s">
        <v>476</v>
      </c>
      <c r="D2" s="30" t="s">
        <v>475</v>
      </c>
      <c r="E2" s="30" t="s">
        <v>474</v>
      </c>
      <c r="F2" s="30" t="s">
        <v>473</v>
      </c>
      <c r="G2" s="30" t="s">
        <v>472</v>
      </c>
      <c r="H2" s="30" t="s">
        <v>471</v>
      </c>
      <c r="I2" s="30" t="s">
        <v>470</v>
      </c>
      <c r="J2" s="30" t="s">
        <v>469</v>
      </c>
      <c r="K2" s="30" t="s">
        <v>468</v>
      </c>
      <c r="L2" s="30" t="s">
        <v>467</v>
      </c>
      <c r="M2" s="30" t="s">
        <v>466</v>
      </c>
      <c r="N2" s="30" t="s">
        <v>477</v>
      </c>
      <c r="O2" s="30" t="s">
        <v>476</v>
      </c>
      <c r="P2" s="30" t="s">
        <v>475</v>
      </c>
      <c r="Q2" s="30" t="s">
        <v>474</v>
      </c>
      <c r="R2" s="30" t="s">
        <v>473</v>
      </c>
      <c r="S2" s="30" t="s">
        <v>472</v>
      </c>
      <c r="T2" s="30" t="s">
        <v>471</v>
      </c>
      <c r="U2" s="30" t="s">
        <v>470</v>
      </c>
      <c r="V2" s="30" t="s">
        <v>469</v>
      </c>
      <c r="W2" s="30" t="s">
        <v>468</v>
      </c>
      <c r="X2" s="30" t="s">
        <v>467</v>
      </c>
      <c r="Y2" s="30" t="s">
        <v>466</v>
      </c>
      <c r="Z2" s="30" t="s">
        <v>477</v>
      </c>
      <c r="AA2" s="30" t="s">
        <v>476</v>
      </c>
      <c r="AB2" s="30" t="s">
        <v>475</v>
      </c>
      <c r="AC2" s="30" t="s">
        <v>474</v>
      </c>
      <c r="AD2" s="30" t="s">
        <v>473</v>
      </c>
      <c r="AE2" s="30" t="s">
        <v>472</v>
      </c>
      <c r="AF2" s="30" t="s">
        <v>471</v>
      </c>
      <c r="AG2" s="30" t="s">
        <v>470</v>
      </c>
      <c r="AH2" s="30" t="s">
        <v>469</v>
      </c>
      <c r="AI2" s="30" t="s">
        <v>468</v>
      </c>
      <c r="AJ2" s="30" t="s">
        <v>467</v>
      </c>
      <c r="AK2" s="30" t="s">
        <v>466</v>
      </c>
      <c r="AL2" s="30" t="s">
        <v>477</v>
      </c>
      <c r="AM2" s="30" t="s">
        <v>476</v>
      </c>
      <c r="AN2" s="30" t="s">
        <v>475</v>
      </c>
      <c r="AO2" s="30" t="s">
        <v>474</v>
      </c>
      <c r="AP2" s="30" t="s">
        <v>473</v>
      </c>
      <c r="AQ2" s="30" t="s">
        <v>472</v>
      </c>
      <c r="AR2" s="30" t="s">
        <v>471</v>
      </c>
      <c r="AS2" s="30" t="s">
        <v>470</v>
      </c>
      <c r="AT2" s="30" t="s">
        <v>469</v>
      </c>
      <c r="AU2" s="30" t="s">
        <v>468</v>
      </c>
      <c r="AV2" s="30" t="s">
        <v>467</v>
      </c>
      <c r="AW2" s="30" t="s">
        <v>466</v>
      </c>
      <c r="AX2" s="30" t="s">
        <v>477</v>
      </c>
      <c r="AY2" s="30" t="s">
        <v>476</v>
      </c>
      <c r="AZ2" s="30" t="s">
        <v>475</v>
      </c>
      <c r="BA2" s="30" t="s">
        <v>474</v>
      </c>
      <c r="BB2" s="30" t="s">
        <v>473</v>
      </c>
      <c r="BC2" s="30" t="s">
        <v>472</v>
      </c>
      <c r="BD2" s="30" t="s">
        <v>471</v>
      </c>
      <c r="BE2" s="30" t="s">
        <v>470</v>
      </c>
      <c r="BF2" s="30" t="s">
        <v>469</v>
      </c>
      <c r="BG2" s="30" t="s">
        <v>468</v>
      </c>
      <c r="BH2" s="30" t="s">
        <v>467</v>
      </c>
      <c r="BI2" s="30" t="s">
        <v>466</v>
      </c>
      <c r="BJ2" s="30" t="s">
        <v>477</v>
      </c>
      <c r="BK2" s="30" t="s">
        <v>476</v>
      </c>
      <c r="BL2" s="30" t="s">
        <v>475</v>
      </c>
      <c r="BM2" s="30" t="s">
        <v>474</v>
      </c>
      <c r="BN2" s="30" t="s">
        <v>473</v>
      </c>
      <c r="BO2" s="30" t="s">
        <v>472</v>
      </c>
      <c r="BP2" s="30" t="s">
        <v>471</v>
      </c>
      <c r="BQ2" s="30" t="s">
        <v>470</v>
      </c>
      <c r="BR2" s="30" t="s">
        <v>469</v>
      </c>
      <c r="BS2" s="30" t="s">
        <v>468</v>
      </c>
      <c r="BT2" s="30" t="s">
        <v>467</v>
      </c>
      <c r="BU2" s="30" t="s">
        <v>466</v>
      </c>
      <c r="BV2" s="30" t="s">
        <v>477</v>
      </c>
      <c r="BW2" s="30" t="s">
        <v>476</v>
      </c>
      <c r="BX2" s="30" t="s">
        <v>475</v>
      </c>
      <c r="BY2" s="30" t="s">
        <v>474</v>
      </c>
      <c r="BZ2" s="30" t="s">
        <v>473</v>
      </c>
      <c r="CA2" s="30" t="s">
        <v>472</v>
      </c>
      <c r="CB2" s="30" t="s">
        <v>471</v>
      </c>
      <c r="CC2" s="30" t="s">
        <v>470</v>
      </c>
      <c r="CD2" s="30" t="s">
        <v>469</v>
      </c>
      <c r="CE2" s="30" t="s">
        <v>468</v>
      </c>
      <c r="CF2" s="30" t="s">
        <v>467</v>
      </c>
      <c r="CG2" s="30" t="s">
        <v>466</v>
      </c>
      <c r="CH2" s="30" t="s">
        <v>477</v>
      </c>
      <c r="CI2" s="30" t="s">
        <v>476</v>
      </c>
      <c r="CJ2" s="30" t="s">
        <v>475</v>
      </c>
      <c r="CK2" s="30" t="s">
        <v>474</v>
      </c>
      <c r="CL2" s="30" t="s">
        <v>473</v>
      </c>
      <c r="CM2" s="30" t="s">
        <v>472</v>
      </c>
      <c r="CN2" s="30" t="s">
        <v>471</v>
      </c>
      <c r="CO2" s="30" t="s">
        <v>470</v>
      </c>
      <c r="CP2" s="30" t="s">
        <v>469</v>
      </c>
      <c r="CQ2" s="30" t="s">
        <v>468</v>
      </c>
      <c r="CR2" s="30" t="s">
        <v>467</v>
      </c>
      <c r="CS2" s="30" t="s">
        <v>466</v>
      </c>
      <c r="CT2" s="30" t="s">
        <v>477</v>
      </c>
      <c r="CU2" s="30" t="s">
        <v>476</v>
      </c>
      <c r="CV2" s="30" t="s">
        <v>475</v>
      </c>
      <c r="CW2" s="30" t="s">
        <v>474</v>
      </c>
      <c r="CX2" s="30" t="s">
        <v>473</v>
      </c>
      <c r="CY2" s="30" t="s">
        <v>472</v>
      </c>
      <c r="CZ2" s="30" t="s">
        <v>471</v>
      </c>
      <c r="DA2" s="30" t="s">
        <v>470</v>
      </c>
      <c r="DB2" s="30" t="s">
        <v>469</v>
      </c>
      <c r="DC2" s="30" t="s">
        <v>468</v>
      </c>
      <c r="DD2" s="30" t="s">
        <v>467</v>
      </c>
      <c r="DE2" s="30" t="s">
        <v>466</v>
      </c>
      <c r="DF2" s="30" t="s">
        <v>477</v>
      </c>
      <c r="DG2" s="30" t="s">
        <v>476</v>
      </c>
      <c r="DH2" s="30" t="s">
        <v>475</v>
      </c>
      <c r="DI2" s="30" t="s">
        <v>474</v>
      </c>
      <c r="DJ2" s="30" t="s">
        <v>473</v>
      </c>
      <c r="DK2" s="30" t="s">
        <v>472</v>
      </c>
      <c r="DL2" s="30" t="s">
        <v>471</v>
      </c>
      <c r="DM2" s="30" t="s">
        <v>470</v>
      </c>
      <c r="DN2" s="30" t="s">
        <v>469</v>
      </c>
      <c r="DO2" s="30" t="s">
        <v>468</v>
      </c>
      <c r="DP2" s="30" t="s">
        <v>467</v>
      </c>
      <c r="DQ2" s="30" t="s">
        <v>466</v>
      </c>
      <c r="DR2" s="30" t="s">
        <v>477</v>
      </c>
      <c r="DS2" s="30" t="s">
        <v>476</v>
      </c>
      <c r="DT2" s="30" t="s">
        <v>475</v>
      </c>
      <c r="DU2" s="30" t="s">
        <v>474</v>
      </c>
      <c r="DV2" s="30" t="s">
        <v>473</v>
      </c>
      <c r="DW2" s="30" t="s">
        <v>472</v>
      </c>
      <c r="DX2" s="30" t="s">
        <v>471</v>
      </c>
      <c r="DY2" s="30" t="s">
        <v>470</v>
      </c>
      <c r="DZ2" s="30" t="s">
        <v>469</v>
      </c>
      <c r="EA2" s="30" t="s">
        <v>468</v>
      </c>
      <c r="EB2" s="30" t="s">
        <v>467</v>
      </c>
      <c r="EC2" s="30" t="s">
        <v>466</v>
      </c>
      <c r="ED2" s="30" t="s">
        <v>477</v>
      </c>
      <c r="EE2" s="30" t="s">
        <v>476</v>
      </c>
      <c r="EF2" s="30" t="s">
        <v>475</v>
      </c>
      <c r="EG2" s="30" t="s">
        <v>474</v>
      </c>
      <c r="EH2" s="30" t="s">
        <v>473</v>
      </c>
      <c r="EI2" s="30" t="s">
        <v>472</v>
      </c>
      <c r="EJ2" s="30" t="s">
        <v>471</v>
      </c>
      <c r="EK2" s="30" t="s">
        <v>470</v>
      </c>
      <c r="EL2" s="30" t="s">
        <v>469</v>
      </c>
      <c r="EM2" s="30" t="s">
        <v>468</v>
      </c>
      <c r="EN2" s="30" t="s">
        <v>467</v>
      </c>
      <c r="EO2" s="30" t="s">
        <v>466</v>
      </c>
    </row>
    <row r="3" spans="1:145" ht="20.100000000000001" customHeight="1" x14ac:dyDescent="0.25">
      <c r="A3" s="30" t="s">
        <v>388</v>
      </c>
      <c r="B3" s="31">
        <v>0.9</v>
      </c>
      <c r="C3" s="31">
        <v>0.5</v>
      </c>
      <c r="D3" s="31">
        <v>2</v>
      </c>
      <c r="E3" s="31">
        <v>4.5</v>
      </c>
      <c r="F3" s="31">
        <v>5.2</v>
      </c>
      <c r="G3" s="31">
        <v>30.9</v>
      </c>
      <c r="H3" s="31">
        <v>13.2</v>
      </c>
      <c r="I3" s="31">
        <v>16.600000000000001</v>
      </c>
      <c r="J3" s="31">
        <v>15</v>
      </c>
      <c r="K3" s="31">
        <v>5.6</v>
      </c>
      <c r="L3" s="31">
        <v>5.8</v>
      </c>
      <c r="M3" s="31">
        <v>6.2</v>
      </c>
      <c r="N3" s="31">
        <v>0.6</v>
      </c>
      <c r="O3" s="31">
        <v>0.8</v>
      </c>
      <c r="P3" s="31">
        <v>1.5</v>
      </c>
      <c r="Q3" s="31">
        <v>4.0999999999999996</v>
      </c>
      <c r="R3" s="31">
        <v>6.1</v>
      </c>
      <c r="S3" s="31">
        <v>28.4</v>
      </c>
      <c r="T3" s="31">
        <v>16.600000000000001</v>
      </c>
      <c r="U3" s="31">
        <v>20</v>
      </c>
      <c r="V3" s="31">
        <v>12.8</v>
      </c>
      <c r="W3" s="31">
        <v>4.3</v>
      </c>
      <c r="X3" s="31">
        <v>4.7</v>
      </c>
      <c r="Y3" s="31">
        <v>6.1</v>
      </c>
      <c r="Z3" s="31">
        <v>0.5</v>
      </c>
      <c r="AA3" s="31">
        <v>0.7</v>
      </c>
      <c r="AB3" s="31">
        <v>1.7</v>
      </c>
      <c r="AC3" s="31">
        <v>3.7</v>
      </c>
      <c r="AD3" s="31">
        <v>4.9000000000000004</v>
      </c>
      <c r="AE3" s="31">
        <v>29.5</v>
      </c>
      <c r="AF3" s="31">
        <v>15.4</v>
      </c>
      <c r="AG3" s="31">
        <v>19.399999999999999</v>
      </c>
      <c r="AH3" s="31">
        <v>13.6</v>
      </c>
      <c r="AI3" s="31">
        <v>5</v>
      </c>
      <c r="AJ3" s="31">
        <v>5.6</v>
      </c>
      <c r="AK3" s="31">
        <v>6.2</v>
      </c>
      <c r="AL3" s="31">
        <v>0.5</v>
      </c>
      <c r="AM3" s="31">
        <v>0.7</v>
      </c>
      <c r="AN3" s="31">
        <v>1.3</v>
      </c>
      <c r="AO3" s="31">
        <v>3.6</v>
      </c>
      <c r="AP3" s="31">
        <v>5</v>
      </c>
      <c r="AQ3" s="31">
        <v>27.5</v>
      </c>
      <c r="AR3" s="31">
        <v>17.600000000000001</v>
      </c>
      <c r="AS3" s="31">
        <v>21</v>
      </c>
      <c r="AT3" s="31">
        <v>13.4</v>
      </c>
      <c r="AU3" s="31">
        <v>4.5999999999999996</v>
      </c>
      <c r="AV3" s="31">
        <v>4.8</v>
      </c>
      <c r="AW3" s="31">
        <v>6.2</v>
      </c>
      <c r="AX3" s="31">
        <v>0.3</v>
      </c>
      <c r="AY3" s="31">
        <v>0.3</v>
      </c>
      <c r="AZ3" s="31">
        <v>1.1000000000000001</v>
      </c>
      <c r="BA3" s="31">
        <v>2.2999999999999998</v>
      </c>
      <c r="BB3" s="31">
        <v>5.3</v>
      </c>
      <c r="BC3" s="31">
        <v>26.2</v>
      </c>
      <c r="BD3" s="31">
        <v>21.3</v>
      </c>
      <c r="BE3" s="31">
        <v>23</v>
      </c>
      <c r="BF3" s="31">
        <v>13.7</v>
      </c>
      <c r="BG3" s="31">
        <v>3.7</v>
      </c>
      <c r="BH3" s="31">
        <v>2.8</v>
      </c>
      <c r="BI3" s="31">
        <v>6.2</v>
      </c>
      <c r="BJ3" s="31">
        <v>0.3</v>
      </c>
      <c r="BK3" s="31">
        <v>0.2</v>
      </c>
      <c r="BL3" s="31">
        <v>1</v>
      </c>
      <c r="BM3" s="31">
        <v>2.2999999999999998</v>
      </c>
      <c r="BN3" s="31">
        <v>4.4000000000000004</v>
      </c>
      <c r="BO3" s="31">
        <v>24</v>
      </c>
      <c r="BP3" s="31">
        <v>22.3</v>
      </c>
      <c r="BQ3" s="31">
        <v>24.9</v>
      </c>
      <c r="BR3" s="31">
        <v>13.7</v>
      </c>
      <c r="BS3" s="31">
        <v>4.0999999999999996</v>
      </c>
      <c r="BT3" s="31">
        <v>2.9</v>
      </c>
      <c r="BU3" s="31">
        <v>6.3</v>
      </c>
      <c r="BV3" s="31">
        <v>0.2</v>
      </c>
      <c r="BW3" s="31">
        <v>0.5</v>
      </c>
      <c r="BX3" s="31">
        <v>1.2</v>
      </c>
      <c r="BY3" s="31">
        <v>3.1</v>
      </c>
      <c r="BZ3" s="31">
        <v>5.2</v>
      </c>
      <c r="CA3" s="31">
        <v>25.9</v>
      </c>
      <c r="CB3" s="31">
        <v>22.3</v>
      </c>
      <c r="CC3" s="31">
        <v>21.8</v>
      </c>
      <c r="CD3" s="31">
        <v>13.4</v>
      </c>
      <c r="CE3" s="31">
        <v>4.0999999999999996</v>
      </c>
      <c r="CF3" s="31">
        <v>2.2999999999999998</v>
      </c>
      <c r="CG3" s="31">
        <v>6.2</v>
      </c>
      <c r="CH3" s="31">
        <v>0.2</v>
      </c>
      <c r="CI3" s="31">
        <v>0.3</v>
      </c>
      <c r="CJ3" s="31">
        <v>1</v>
      </c>
      <c r="CK3" s="31">
        <v>3.2</v>
      </c>
      <c r="CL3" s="31">
        <v>7.7</v>
      </c>
      <c r="CM3" s="31">
        <v>28.1</v>
      </c>
      <c r="CN3" s="31">
        <v>21.6</v>
      </c>
      <c r="CO3" s="31">
        <v>21.6</v>
      </c>
      <c r="CP3" s="31">
        <v>11.8</v>
      </c>
      <c r="CQ3" s="31">
        <v>2.2999999999999998</v>
      </c>
      <c r="CR3" s="31">
        <v>2.2000000000000002</v>
      </c>
      <c r="CS3" s="31">
        <v>6</v>
      </c>
      <c r="CT3" s="31">
        <v>0.1</v>
      </c>
      <c r="CU3" s="31">
        <v>0.1</v>
      </c>
      <c r="CV3" s="31">
        <v>0.4</v>
      </c>
      <c r="CW3" s="31">
        <v>1.7</v>
      </c>
      <c r="CX3" s="31">
        <v>5.2</v>
      </c>
      <c r="CY3" s="31">
        <v>19.3</v>
      </c>
      <c r="CZ3" s="31">
        <v>22.8</v>
      </c>
      <c r="DA3" s="31">
        <v>29.6</v>
      </c>
      <c r="DB3" s="31">
        <v>17</v>
      </c>
      <c r="DC3" s="31">
        <v>3.3</v>
      </c>
      <c r="DD3" s="31">
        <v>0.6</v>
      </c>
      <c r="DE3" s="31">
        <v>6.4</v>
      </c>
      <c r="DF3" s="31">
        <v>0</v>
      </c>
      <c r="DG3" s="31">
        <v>0.1</v>
      </c>
      <c r="DH3" s="31">
        <v>0.5</v>
      </c>
      <c r="DI3" s="31">
        <v>1.4</v>
      </c>
      <c r="DJ3" s="31">
        <v>4.5999999999999996</v>
      </c>
      <c r="DK3" s="31">
        <v>20.7</v>
      </c>
      <c r="DL3" s="31">
        <v>21.7</v>
      </c>
      <c r="DM3" s="31">
        <v>29.4</v>
      </c>
      <c r="DN3" s="31">
        <v>17.8</v>
      </c>
      <c r="DO3" s="31">
        <v>2.8</v>
      </c>
      <c r="DP3" s="31">
        <v>1</v>
      </c>
      <c r="DQ3" s="31">
        <v>6.4</v>
      </c>
      <c r="DR3" s="31">
        <v>0</v>
      </c>
      <c r="DS3" s="31">
        <v>0.2</v>
      </c>
      <c r="DT3" s="31">
        <v>0.5</v>
      </c>
      <c r="DU3" s="31">
        <v>3</v>
      </c>
      <c r="DV3" s="31">
        <v>6.8</v>
      </c>
      <c r="DW3" s="31">
        <v>21.1</v>
      </c>
      <c r="DX3" s="31">
        <v>22.3</v>
      </c>
      <c r="DY3" s="31">
        <v>27</v>
      </c>
      <c r="DZ3" s="31">
        <v>15</v>
      </c>
      <c r="EA3" s="31">
        <v>3.1</v>
      </c>
      <c r="EB3" s="31">
        <v>0.9</v>
      </c>
      <c r="EC3" s="31">
        <v>6.2</v>
      </c>
      <c r="ED3" s="31">
        <v>0</v>
      </c>
      <c r="EE3" s="31">
        <v>0.1</v>
      </c>
      <c r="EF3" s="31">
        <v>0.6</v>
      </c>
      <c r="EG3" s="31">
        <v>1.7</v>
      </c>
      <c r="EH3" s="31">
        <v>4.9000000000000004</v>
      </c>
      <c r="EI3" s="31">
        <v>16.3</v>
      </c>
      <c r="EJ3" s="31">
        <v>25.3</v>
      </c>
      <c r="EK3" s="31">
        <v>28.6</v>
      </c>
      <c r="EL3" s="31">
        <v>18.899999999999999</v>
      </c>
      <c r="EM3" s="31">
        <v>3.4</v>
      </c>
      <c r="EN3" s="31">
        <v>0.2</v>
      </c>
      <c r="EO3" s="31">
        <v>6.4</v>
      </c>
    </row>
    <row r="4" spans="1:145" ht="20.100000000000001" customHeight="1" x14ac:dyDescent="0.25">
      <c r="A4" s="30" t="s">
        <v>465</v>
      </c>
      <c r="B4" s="31">
        <v>2.2999999999999998</v>
      </c>
      <c r="C4" s="31">
        <v>0.5</v>
      </c>
      <c r="D4" s="31">
        <v>2.5</v>
      </c>
      <c r="E4" s="31">
        <v>3.5</v>
      </c>
      <c r="F4" s="31">
        <v>5.2</v>
      </c>
      <c r="G4" s="31">
        <v>27.1</v>
      </c>
      <c r="H4" s="31">
        <v>11.8</v>
      </c>
      <c r="I4" s="31">
        <v>17.600000000000001</v>
      </c>
      <c r="J4" s="31">
        <v>16.7</v>
      </c>
      <c r="K4" s="31">
        <v>5.6</v>
      </c>
      <c r="L4" s="31">
        <v>7.2</v>
      </c>
      <c r="M4" s="31">
        <v>6.2</v>
      </c>
      <c r="N4" s="31">
        <v>1.2</v>
      </c>
      <c r="O4" s="31">
        <v>0.7</v>
      </c>
      <c r="P4" s="31">
        <v>2</v>
      </c>
      <c r="Q4" s="31">
        <v>5</v>
      </c>
      <c r="R4" s="31">
        <v>5.3</v>
      </c>
      <c r="S4" s="31">
        <v>25.2</v>
      </c>
      <c r="T4" s="31">
        <v>15.1</v>
      </c>
      <c r="U4" s="31">
        <v>23.2</v>
      </c>
      <c r="V4" s="31">
        <v>14.3</v>
      </c>
      <c r="W4" s="31">
        <v>3.5</v>
      </c>
      <c r="X4" s="31">
        <v>4.5</v>
      </c>
      <c r="Y4" s="31">
        <v>6.1</v>
      </c>
      <c r="Z4" s="31">
        <v>0.7</v>
      </c>
      <c r="AA4" s="31">
        <v>0.7</v>
      </c>
      <c r="AB4" s="31">
        <v>2.2000000000000002</v>
      </c>
      <c r="AC4" s="31">
        <v>3.2</v>
      </c>
      <c r="AD4" s="31">
        <v>5</v>
      </c>
      <c r="AE4" s="31">
        <v>28</v>
      </c>
      <c r="AF4" s="31">
        <v>15.3</v>
      </c>
      <c r="AG4" s="31">
        <v>21.4</v>
      </c>
      <c r="AH4" s="31">
        <v>14.3</v>
      </c>
      <c r="AI4" s="31">
        <v>4.5</v>
      </c>
      <c r="AJ4" s="31">
        <v>4.5999999999999996</v>
      </c>
      <c r="AK4" s="31">
        <v>6.2</v>
      </c>
      <c r="AL4" s="31">
        <v>0.5</v>
      </c>
      <c r="AM4" s="31">
        <v>0.4</v>
      </c>
      <c r="AN4" s="31">
        <v>1.6</v>
      </c>
      <c r="AO4" s="31">
        <v>4.5999999999999996</v>
      </c>
      <c r="AP4" s="31">
        <v>5.5</v>
      </c>
      <c r="AQ4" s="31">
        <v>24.5</v>
      </c>
      <c r="AR4" s="31">
        <v>18.8</v>
      </c>
      <c r="AS4" s="31">
        <v>21.5</v>
      </c>
      <c r="AT4" s="31">
        <v>12</v>
      </c>
      <c r="AU4" s="31">
        <v>4.2</v>
      </c>
      <c r="AV4" s="31">
        <v>6.5</v>
      </c>
      <c r="AW4" s="31">
        <v>6.2</v>
      </c>
      <c r="AX4" s="31">
        <v>0.2</v>
      </c>
      <c r="AY4" s="31">
        <v>0.6</v>
      </c>
      <c r="AZ4" s="31">
        <v>1</v>
      </c>
      <c r="BA4" s="31">
        <v>2.2000000000000002</v>
      </c>
      <c r="BB4" s="31">
        <v>6.6</v>
      </c>
      <c r="BC4" s="31">
        <v>21.7</v>
      </c>
      <c r="BD4" s="31">
        <v>19.7</v>
      </c>
      <c r="BE4" s="31">
        <v>25.3</v>
      </c>
      <c r="BF4" s="31">
        <v>16.600000000000001</v>
      </c>
      <c r="BG4" s="31">
        <v>3.2</v>
      </c>
      <c r="BH4" s="31">
        <v>2.9</v>
      </c>
      <c r="BI4" s="31">
        <v>6.3</v>
      </c>
      <c r="BJ4" s="31">
        <v>0.4</v>
      </c>
      <c r="BK4" s="31">
        <v>0.1</v>
      </c>
      <c r="BL4" s="31">
        <v>1.4</v>
      </c>
      <c r="BM4" s="31">
        <v>3.3</v>
      </c>
      <c r="BN4" s="31">
        <v>3.9</v>
      </c>
      <c r="BO4" s="31">
        <v>21.8</v>
      </c>
      <c r="BP4" s="31">
        <v>21.4</v>
      </c>
      <c r="BQ4" s="31">
        <v>27.3</v>
      </c>
      <c r="BR4" s="31">
        <v>13.1</v>
      </c>
      <c r="BS4" s="31">
        <v>5.5</v>
      </c>
      <c r="BT4" s="31">
        <v>1.9</v>
      </c>
      <c r="BU4" s="31">
        <v>6.3</v>
      </c>
      <c r="BV4" s="31">
        <v>0.2</v>
      </c>
      <c r="BW4" s="31">
        <v>0.1</v>
      </c>
      <c r="BX4" s="31">
        <v>1.3</v>
      </c>
      <c r="BY4" s="31">
        <v>3.5</v>
      </c>
      <c r="BZ4" s="31">
        <v>5.4</v>
      </c>
      <c r="CA4" s="31">
        <v>22.1</v>
      </c>
      <c r="CB4" s="31">
        <v>25</v>
      </c>
      <c r="CC4" s="31">
        <v>24.3</v>
      </c>
      <c r="CD4" s="31">
        <v>12.2</v>
      </c>
      <c r="CE4" s="31">
        <v>3.3</v>
      </c>
      <c r="CF4" s="31">
        <v>2.6</v>
      </c>
      <c r="CG4" s="31">
        <v>6.2</v>
      </c>
      <c r="CH4" s="31">
        <v>0.2</v>
      </c>
      <c r="CI4" s="31">
        <v>0</v>
      </c>
      <c r="CJ4" s="31">
        <v>1.6</v>
      </c>
      <c r="CK4" s="31">
        <v>2.2000000000000002</v>
      </c>
      <c r="CL4" s="31">
        <v>7.4</v>
      </c>
      <c r="CM4" s="31">
        <v>24.3</v>
      </c>
      <c r="CN4" s="31">
        <v>22.7</v>
      </c>
      <c r="CO4" s="31">
        <v>22.9</v>
      </c>
      <c r="CP4" s="31">
        <v>12.1</v>
      </c>
      <c r="CQ4" s="31">
        <v>2.9</v>
      </c>
      <c r="CR4" s="31">
        <v>3.6</v>
      </c>
      <c r="CS4" s="31">
        <v>6.2</v>
      </c>
      <c r="CT4" s="31">
        <v>0.1</v>
      </c>
      <c r="CU4" s="31">
        <v>0</v>
      </c>
      <c r="CV4" s="31">
        <v>0.3</v>
      </c>
      <c r="CW4" s="31">
        <v>1.6</v>
      </c>
      <c r="CX4" s="31">
        <v>3.9</v>
      </c>
      <c r="CY4" s="31">
        <v>15.8</v>
      </c>
      <c r="CZ4" s="31">
        <v>20.3</v>
      </c>
      <c r="DA4" s="31">
        <v>32.799999999999997</v>
      </c>
      <c r="DB4" s="31">
        <v>21.6</v>
      </c>
      <c r="DC4" s="31">
        <v>2.9</v>
      </c>
      <c r="DD4" s="31">
        <v>0.6</v>
      </c>
      <c r="DE4" s="31">
        <v>6.6</v>
      </c>
      <c r="DF4" s="32" t="s">
        <v>362</v>
      </c>
      <c r="DG4" s="31">
        <v>0.1</v>
      </c>
      <c r="DH4" s="31">
        <v>0.4</v>
      </c>
      <c r="DI4" s="31">
        <v>0.9</v>
      </c>
      <c r="DJ4" s="31">
        <v>4.8</v>
      </c>
      <c r="DK4" s="31">
        <v>20.9</v>
      </c>
      <c r="DL4" s="31">
        <v>20.100000000000001</v>
      </c>
      <c r="DM4" s="31">
        <v>30.3</v>
      </c>
      <c r="DN4" s="31">
        <v>18.7</v>
      </c>
      <c r="DO4" s="31">
        <v>3</v>
      </c>
      <c r="DP4" s="31">
        <v>0.8</v>
      </c>
      <c r="DQ4" s="31">
        <v>6.5</v>
      </c>
      <c r="DR4" s="31">
        <v>0.2</v>
      </c>
      <c r="DS4" s="31">
        <v>0.2</v>
      </c>
      <c r="DT4" s="31">
        <v>0.4</v>
      </c>
      <c r="DU4" s="31">
        <v>2.1</v>
      </c>
      <c r="DV4" s="31">
        <v>4.8</v>
      </c>
      <c r="DW4" s="31">
        <v>17.600000000000001</v>
      </c>
      <c r="DX4" s="31">
        <v>22.4</v>
      </c>
      <c r="DY4" s="31">
        <v>28.5</v>
      </c>
      <c r="DZ4" s="31">
        <v>19.2</v>
      </c>
      <c r="EA4" s="31">
        <v>3.8</v>
      </c>
      <c r="EB4" s="31">
        <v>0.8</v>
      </c>
      <c r="EC4" s="31">
        <v>6.4</v>
      </c>
      <c r="ED4" s="32" t="s">
        <v>362</v>
      </c>
      <c r="EE4" s="31">
        <v>0.1</v>
      </c>
      <c r="EF4" s="31">
        <v>0.4</v>
      </c>
      <c r="EG4" s="31">
        <v>1.2</v>
      </c>
      <c r="EH4" s="31">
        <v>3.8</v>
      </c>
      <c r="EI4" s="31">
        <v>13</v>
      </c>
      <c r="EJ4" s="31">
        <v>23.6</v>
      </c>
      <c r="EK4" s="31">
        <v>29.5</v>
      </c>
      <c r="EL4" s="31">
        <v>23.3</v>
      </c>
      <c r="EM4" s="31">
        <v>4.4000000000000004</v>
      </c>
      <c r="EN4" s="31">
        <v>0.6</v>
      </c>
      <c r="EO4" s="31">
        <v>6.7</v>
      </c>
    </row>
    <row r="5" spans="1:145" ht="20.100000000000001" customHeight="1" x14ac:dyDescent="0.25">
      <c r="A5" s="30" t="s">
        <v>464</v>
      </c>
      <c r="B5" s="31">
        <v>0.4</v>
      </c>
      <c r="C5" s="31">
        <v>0.4</v>
      </c>
      <c r="D5" s="31">
        <v>1.2</v>
      </c>
      <c r="E5" s="31">
        <v>4.4000000000000004</v>
      </c>
      <c r="F5" s="31">
        <v>4.5999999999999996</v>
      </c>
      <c r="G5" s="31">
        <v>30.3</v>
      </c>
      <c r="H5" s="31">
        <v>12.3</v>
      </c>
      <c r="I5" s="31">
        <v>16.3</v>
      </c>
      <c r="J5" s="31">
        <v>15.8</v>
      </c>
      <c r="K5" s="31">
        <v>7.3</v>
      </c>
      <c r="L5" s="31">
        <v>6.9</v>
      </c>
      <c r="M5" s="31">
        <v>6.4</v>
      </c>
      <c r="N5" s="31">
        <v>0.4</v>
      </c>
      <c r="O5" s="31">
        <v>0.4</v>
      </c>
      <c r="P5" s="31">
        <v>1.9</v>
      </c>
      <c r="Q5" s="31">
        <v>3.2</v>
      </c>
      <c r="R5" s="31">
        <v>7.2</v>
      </c>
      <c r="S5" s="31">
        <v>23.8</v>
      </c>
      <c r="T5" s="31">
        <v>15.6</v>
      </c>
      <c r="U5" s="31">
        <v>20.7</v>
      </c>
      <c r="V5" s="31">
        <v>15.3</v>
      </c>
      <c r="W5" s="31">
        <v>4.3</v>
      </c>
      <c r="X5" s="31">
        <v>7.4</v>
      </c>
      <c r="Y5" s="31">
        <v>6.3</v>
      </c>
      <c r="Z5" s="31">
        <v>0.6</v>
      </c>
      <c r="AA5" s="31">
        <v>0.5</v>
      </c>
      <c r="AB5" s="31">
        <v>1.9</v>
      </c>
      <c r="AC5" s="31">
        <v>3.5</v>
      </c>
      <c r="AD5" s="31">
        <v>4.2</v>
      </c>
      <c r="AE5" s="31">
        <v>27</v>
      </c>
      <c r="AF5" s="31">
        <v>15.4</v>
      </c>
      <c r="AG5" s="31">
        <v>18.899999999999999</v>
      </c>
      <c r="AH5" s="31">
        <v>16.100000000000001</v>
      </c>
      <c r="AI5" s="31">
        <v>4.5999999999999996</v>
      </c>
      <c r="AJ5" s="31">
        <v>7.2</v>
      </c>
      <c r="AK5" s="31">
        <v>6.3</v>
      </c>
      <c r="AL5" s="31">
        <v>0.5</v>
      </c>
      <c r="AM5" s="31">
        <v>0.4</v>
      </c>
      <c r="AN5" s="31">
        <v>1</v>
      </c>
      <c r="AO5" s="31">
        <v>3.1</v>
      </c>
      <c r="AP5" s="31">
        <v>4.8</v>
      </c>
      <c r="AQ5" s="31">
        <v>23.8</v>
      </c>
      <c r="AR5" s="31">
        <v>18</v>
      </c>
      <c r="AS5" s="31">
        <v>21.9</v>
      </c>
      <c r="AT5" s="31">
        <v>16.2</v>
      </c>
      <c r="AU5" s="31">
        <v>4.5</v>
      </c>
      <c r="AV5" s="31">
        <v>5.9</v>
      </c>
      <c r="AW5" s="31">
        <v>6.4</v>
      </c>
      <c r="AX5" s="31">
        <v>0.2</v>
      </c>
      <c r="AY5" s="31">
        <v>0.2</v>
      </c>
      <c r="AZ5" s="31">
        <v>0.9</v>
      </c>
      <c r="BA5" s="31">
        <v>2.1</v>
      </c>
      <c r="BB5" s="31">
        <v>4.9000000000000004</v>
      </c>
      <c r="BC5" s="31">
        <v>23.5</v>
      </c>
      <c r="BD5" s="31">
        <v>19.5</v>
      </c>
      <c r="BE5" s="31">
        <v>25.9</v>
      </c>
      <c r="BF5" s="31">
        <v>15.6</v>
      </c>
      <c r="BG5" s="31">
        <v>3.7</v>
      </c>
      <c r="BH5" s="31">
        <v>3.7</v>
      </c>
      <c r="BI5" s="31">
        <v>6.4</v>
      </c>
      <c r="BJ5" s="31">
        <v>0.5</v>
      </c>
      <c r="BK5" s="31">
        <v>0.3</v>
      </c>
      <c r="BL5" s="31">
        <v>0.6</v>
      </c>
      <c r="BM5" s="31">
        <v>2.1</v>
      </c>
      <c r="BN5" s="31">
        <v>5</v>
      </c>
      <c r="BO5" s="31">
        <v>19.2</v>
      </c>
      <c r="BP5" s="31">
        <v>23.2</v>
      </c>
      <c r="BQ5" s="31">
        <v>25.7</v>
      </c>
      <c r="BR5" s="31">
        <v>16.2</v>
      </c>
      <c r="BS5" s="31">
        <v>3.5</v>
      </c>
      <c r="BT5" s="31">
        <v>3.8</v>
      </c>
      <c r="BU5" s="31">
        <v>6.4</v>
      </c>
      <c r="BV5" s="31">
        <v>0.3</v>
      </c>
      <c r="BW5" s="31">
        <v>1.1000000000000001</v>
      </c>
      <c r="BX5" s="31">
        <v>0.6</v>
      </c>
      <c r="BY5" s="31">
        <v>3</v>
      </c>
      <c r="BZ5" s="31">
        <v>3.7</v>
      </c>
      <c r="CA5" s="31">
        <v>24.6</v>
      </c>
      <c r="CB5" s="31">
        <v>23</v>
      </c>
      <c r="CC5" s="31">
        <v>22.4</v>
      </c>
      <c r="CD5" s="31">
        <v>14.9</v>
      </c>
      <c r="CE5" s="31">
        <v>3.7</v>
      </c>
      <c r="CF5" s="31">
        <v>2.7</v>
      </c>
      <c r="CG5" s="31">
        <v>6.2</v>
      </c>
      <c r="CH5" s="31">
        <v>0.3</v>
      </c>
      <c r="CI5" s="31">
        <v>0.1</v>
      </c>
      <c r="CJ5" s="31">
        <v>0.7</v>
      </c>
      <c r="CK5" s="31">
        <v>1.5</v>
      </c>
      <c r="CL5" s="31">
        <v>6.5</v>
      </c>
      <c r="CM5" s="31">
        <v>25.7</v>
      </c>
      <c r="CN5" s="31">
        <v>20.3</v>
      </c>
      <c r="CO5" s="31">
        <v>26.6</v>
      </c>
      <c r="CP5" s="31">
        <v>13.5</v>
      </c>
      <c r="CQ5" s="31">
        <v>3</v>
      </c>
      <c r="CR5" s="31">
        <v>1.9</v>
      </c>
      <c r="CS5" s="31">
        <v>6.2</v>
      </c>
      <c r="CT5" s="31">
        <v>0.1</v>
      </c>
      <c r="CU5" s="32" t="s">
        <v>362</v>
      </c>
      <c r="CV5" s="31">
        <v>0.4</v>
      </c>
      <c r="CW5" s="31">
        <v>1.8</v>
      </c>
      <c r="CX5" s="31">
        <v>4.7</v>
      </c>
      <c r="CY5" s="31">
        <v>13.4</v>
      </c>
      <c r="CZ5" s="31">
        <v>20.3</v>
      </c>
      <c r="DA5" s="31">
        <v>28.7</v>
      </c>
      <c r="DB5" s="31">
        <v>23.3</v>
      </c>
      <c r="DC5" s="31">
        <v>6.2</v>
      </c>
      <c r="DD5" s="31">
        <v>1</v>
      </c>
      <c r="DE5" s="31">
        <v>6.7</v>
      </c>
      <c r="DF5" s="31">
        <v>0</v>
      </c>
      <c r="DG5" s="31">
        <v>0.1</v>
      </c>
      <c r="DH5" s="31">
        <v>0.3</v>
      </c>
      <c r="DI5" s="31">
        <v>0.9</v>
      </c>
      <c r="DJ5" s="31">
        <v>3.7</v>
      </c>
      <c r="DK5" s="31">
        <v>16</v>
      </c>
      <c r="DL5" s="31">
        <v>22.1</v>
      </c>
      <c r="DM5" s="31">
        <v>30.8</v>
      </c>
      <c r="DN5" s="31">
        <v>21.2</v>
      </c>
      <c r="DO5" s="31">
        <v>3.3</v>
      </c>
      <c r="DP5" s="31">
        <v>1.4</v>
      </c>
      <c r="DQ5" s="31">
        <v>6.6</v>
      </c>
      <c r="DR5" s="31">
        <v>0.1</v>
      </c>
      <c r="DS5" s="31">
        <v>0.2</v>
      </c>
      <c r="DT5" s="31">
        <v>0.1</v>
      </c>
      <c r="DU5" s="31">
        <v>1.5</v>
      </c>
      <c r="DV5" s="31">
        <v>7</v>
      </c>
      <c r="DW5" s="31">
        <v>18.600000000000001</v>
      </c>
      <c r="DX5" s="31">
        <v>22.6</v>
      </c>
      <c r="DY5" s="31">
        <v>29.6</v>
      </c>
      <c r="DZ5" s="31">
        <v>16.5</v>
      </c>
      <c r="EA5" s="31">
        <v>2.7</v>
      </c>
      <c r="EB5" s="31">
        <v>1.1000000000000001</v>
      </c>
      <c r="EC5" s="31">
        <v>6.4</v>
      </c>
      <c r="ED5" s="32" t="s">
        <v>362</v>
      </c>
      <c r="EE5" s="31">
        <v>0.1</v>
      </c>
      <c r="EF5" s="31">
        <v>0.7</v>
      </c>
      <c r="EG5" s="31">
        <v>0.8</v>
      </c>
      <c r="EH5" s="31">
        <v>3.9</v>
      </c>
      <c r="EI5" s="31">
        <v>12.8</v>
      </c>
      <c r="EJ5" s="31">
        <v>20</v>
      </c>
      <c r="EK5" s="31">
        <v>34.200000000000003</v>
      </c>
      <c r="EL5" s="31">
        <v>24.4</v>
      </c>
      <c r="EM5" s="31">
        <v>2.9</v>
      </c>
      <c r="EN5" s="31">
        <v>0.3</v>
      </c>
      <c r="EO5" s="31">
        <v>6.7</v>
      </c>
    </row>
  </sheetData>
  <mergeCells count="13">
    <mergeCell ref="A1:A2"/>
    <mergeCell ref="B1:M1"/>
    <mergeCell ref="N1:Y1"/>
    <mergeCell ref="Z1:AK1"/>
    <mergeCell ref="CT1:DE1"/>
    <mergeCell ref="DF1:DQ1"/>
    <mergeCell ref="DR1:EC1"/>
    <mergeCell ref="ED1:EO1"/>
    <mergeCell ref="AL1:AW1"/>
    <mergeCell ref="AX1:BI1"/>
    <mergeCell ref="BJ1:BU1"/>
    <mergeCell ref="BV1:CG1"/>
    <mergeCell ref="CH1:CS1"/>
  </mergeCells>
  <phoneticPr fontId="2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C9"/>
  <sheetViews>
    <sheetView zoomScaleNormal="100" workbookViewId="0">
      <selection sqref="A1:A2"/>
    </sheetView>
  </sheetViews>
  <sheetFormatPr defaultColWidth="24" defaultRowHeight="13.5" x14ac:dyDescent="0.2"/>
  <cols>
    <col min="1" max="16384" width="24" style="29"/>
  </cols>
  <sheetData>
    <row r="1" spans="1:3" x14ac:dyDescent="0.25">
      <c r="A1" s="58" t="s">
        <v>862</v>
      </c>
    </row>
    <row r="2" spans="1:3" ht="20.100000000000001" customHeight="1" x14ac:dyDescent="0.25">
      <c r="A2" s="67" t="s">
        <v>457</v>
      </c>
      <c r="B2" s="64" t="s">
        <v>258</v>
      </c>
      <c r="C2" s="64" t="s">
        <v>260</v>
      </c>
    </row>
    <row r="3" spans="1:3" ht="20.100000000000001" customHeight="1" x14ac:dyDescent="0.25">
      <c r="A3" s="67" t="s">
        <v>818</v>
      </c>
      <c r="B3" s="64">
        <f>71.1+5.3</f>
        <v>76.399999999999991</v>
      </c>
      <c r="C3" s="64">
        <f>65.9+6.3</f>
        <v>72.2</v>
      </c>
    </row>
    <row r="4" spans="1:3" ht="20.100000000000001" customHeight="1" x14ac:dyDescent="0.25">
      <c r="A4" s="64" t="s">
        <v>819</v>
      </c>
      <c r="B4" s="69">
        <f>72.1+5.6</f>
        <v>77.699999999999989</v>
      </c>
      <c r="C4" s="69">
        <f>68.5+6.4</f>
        <v>74.900000000000006</v>
      </c>
    </row>
    <row r="5" spans="1:3" ht="20.100000000000001" customHeight="1" x14ac:dyDescent="0.25">
      <c r="A5" s="64" t="s">
        <v>820</v>
      </c>
      <c r="B5" s="69">
        <f>70.7+5.4</f>
        <v>76.100000000000009</v>
      </c>
      <c r="C5" s="69">
        <f>64.5+6.4</f>
        <v>70.900000000000006</v>
      </c>
    </row>
    <row r="6" spans="1:3" ht="20.100000000000001" customHeight="1" x14ac:dyDescent="0.25">
      <c r="A6" s="64" t="s">
        <v>821</v>
      </c>
      <c r="B6" s="69">
        <f>70.4+4.9</f>
        <v>75.300000000000011</v>
      </c>
      <c r="C6" s="69">
        <f>64.9+6.2</f>
        <v>71.100000000000009</v>
      </c>
    </row>
    <row r="7" spans="1:3" x14ac:dyDescent="0.25">
      <c r="A7" s="58" t="s">
        <v>822</v>
      </c>
    </row>
    <row r="9" spans="1:3" x14ac:dyDescent="0.25">
      <c r="A9" s="58" t="s">
        <v>823</v>
      </c>
    </row>
  </sheetData>
  <phoneticPr fontId="2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C9"/>
  <sheetViews>
    <sheetView zoomScaleNormal="100" workbookViewId="0">
      <selection sqref="A1:A2"/>
    </sheetView>
  </sheetViews>
  <sheetFormatPr defaultColWidth="24" defaultRowHeight="13.5" x14ac:dyDescent="0.2"/>
  <cols>
    <col min="1" max="16384" width="24" style="29"/>
  </cols>
  <sheetData>
    <row r="1" spans="1:3" x14ac:dyDescent="0.25">
      <c r="A1" s="58" t="s">
        <v>863</v>
      </c>
    </row>
    <row r="2" spans="1:3" ht="20.100000000000001" customHeight="1" x14ac:dyDescent="0.25">
      <c r="A2" s="29" t="s">
        <v>457</v>
      </c>
      <c r="B2" s="138" t="s">
        <v>258</v>
      </c>
      <c r="C2" s="138" t="s">
        <v>260</v>
      </c>
    </row>
    <row r="3" spans="1:3" ht="20.100000000000001" customHeight="1" x14ac:dyDescent="0.25">
      <c r="A3" s="67" t="s">
        <v>818</v>
      </c>
      <c r="B3" s="64">
        <f>70.3+8.4</f>
        <v>78.7</v>
      </c>
      <c r="C3" s="64">
        <f>64.7+11</f>
        <v>75.7</v>
      </c>
    </row>
    <row r="4" spans="1:3" ht="20.100000000000001" customHeight="1" x14ac:dyDescent="0.25">
      <c r="A4" s="64" t="s">
        <v>345</v>
      </c>
      <c r="B4" s="69">
        <f>68+8.1</f>
        <v>76.099999999999994</v>
      </c>
      <c r="C4" s="69">
        <f>64.6+9.8</f>
        <v>74.399999999999991</v>
      </c>
    </row>
    <row r="5" spans="1:3" ht="20.100000000000001" customHeight="1" x14ac:dyDescent="0.25">
      <c r="A5" s="64" t="s">
        <v>344</v>
      </c>
      <c r="B5" s="69">
        <f>71.5+8.2</f>
        <v>79.7</v>
      </c>
      <c r="C5" s="69">
        <f>64+10.9</f>
        <v>74.900000000000006</v>
      </c>
    </row>
    <row r="6" spans="1:3" ht="20.100000000000001" customHeight="1" x14ac:dyDescent="0.25">
      <c r="A6" s="64" t="s">
        <v>343</v>
      </c>
      <c r="B6" s="69">
        <f>71.6+9</f>
        <v>80.599999999999994</v>
      </c>
      <c r="C6" s="69">
        <f>65.4+12.3</f>
        <v>77.7</v>
      </c>
    </row>
    <row r="7" spans="1:3" x14ac:dyDescent="0.25">
      <c r="A7" s="58" t="s">
        <v>822</v>
      </c>
    </row>
    <row r="9" spans="1:3" x14ac:dyDescent="0.25">
      <c r="A9" s="58" t="s">
        <v>823</v>
      </c>
    </row>
  </sheetData>
  <mergeCells count="2">
    <mergeCell ref="B2"/>
    <mergeCell ref="C2"/>
  </mergeCells>
  <phoneticPr fontId="2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C9"/>
  <sheetViews>
    <sheetView zoomScaleNormal="100" workbookViewId="0">
      <selection sqref="A1:A2"/>
    </sheetView>
  </sheetViews>
  <sheetFormatPr defaultColWidth="24" defaultRowHeight="13.5" x14ac:dyDescent="0.2"/>
  <cols>
    <col min="1" max="16384" width="24" style="29"/>
  </cols>
  <sheetData>
    <row r="1" spans="1:3" x14ac:dyDescent="0.25">
      <c r="A1" s="58" t="s">
        <v>864</v>
      </c>
    </row>
    <row r="2" spans="1:3" ht="20.100000000000001" customHeight="1" x14ac:dyDescent="0.25">
      <c r="A2" s="29" t="s">
        <v>457</v>
      </c>
      <c r="B2" s="30" t="s">
        <v>258</v>
      </c>
      <c r="C2" s="30" t="s">
        <v>260</v>
      </c>
    </row>
    <row r="3" spans="1:3" ht="20.100000000000001" customHeight="1" x14ac:dyDescent="0.25">
      <c r="A3" s="67" t="s">
        <v>818</v>
      </c>
      <c r="B3" s="100">
        <f>67.6+8.4</f>
        <v>76</v>
      </c>
      <c r="C3" s="100">
        <f>65.1+10.4</f>
        <v>75.5</v>
      </c>
    </row>
    <row r="4" spans="1:3" ht="20.100000000000001" customHeight="1" x14ac:dyDescent="0.25">
      <c r="A4" s="64" t="s">
        <v>345</v>
      </c>
      <c r="B4" s="98">
        <f>65.9+9.4</f>
        <v>75.300000000000011</v>
      </c>
      <c r="C4" s="98">
        <f>65.9+11</f>
        <v>76.900000000000006</v>
      </c>
    </row>
    <row r="5" spans="1:3" ht="20.100000000000001" customHeight="1" x14ac:dyDescent="0.25">
      <c r="A5" s="64" t="s">
        <v>344</v>
      </c>
      <c r="B5" s="98">
        <f>67.4+8.6</f>
        <v>76</v>
      </c>
      <c r="C5" s="98">
        <f>64.8+10.7</f>
        <v>75.5</v>
      </c>
    </row>
    <row r="6" spans="1:3" ht="20.100000000000001" customHeight="1" x14ac:dyDescent="0.25">
      <c r="A6" s="64" t="s">
        <v>343</v>
      </c>
      <c r="B6" s="98">
        <f>69.6+6.9</f>
        <v>76.5</v>
      </c>
      <c r="C6" s="98">
        <f>64.6+9.5</f>
        <v>74.099999999999994</v>
      </c>
    </row>
    <row r="7" spans="1:3" x14ac:dyDescent="0.25">
      <c r="A7" s="58" t="s">
        <v>822</v>
      </c>
    </row>
    <row r="9" spans="1:3" x14ac:dyDescent="0.25">
      <c r="A9" s="58" t="s">
        <v>823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11"/>
  <sheetViews>
    <sheetView zoomScaleNormal="100" workbookViewId="0">
      <selection activeCell="B17" sqref="B17"/>
    </sheetView>
  </sheetViews>
  <sheetFormatPr defaultColWidth="24" defaultRowHeight="13.5" x14ac:dyDescent="0.2"/>
  <cols>
    <col min="1" max="1" width="33.5703125" style="29" customWidth="1"/>
    <col min="2" max="16384" width="24" style="29"/>
  </cols>
  <sheetData>
    <row r="1" spans="1:32" x14ac:dyDescent="0.25">
      <c r="A1" s="58" t="s">
        <v>784</v>
      </c>
    </row>
    <row r="2" spans="1:32" ht="20.100000000000001" customHeight="1" x14ac:dyDescent="0.25">
      <c r="A2" s="29" t="s">
        <v>245</v>
      </c>
      <c r="B2" s="64" t="s">
        <v>256</v>
      </c>
      <c r="C2" s="64" t="s">
        <v>257</v>
      </c>
      <c r="D2" s="64" t="s">
        <v>258</v>
      </c>
      <c r="E2" s="64" t="s">
        <v>259</v>
      </c>
      <c r="F2" s="64" t="s">
        <v>260</v>
      </c>
      <c r="G2" s="64" t="s">
        <v>279</v>
      </c>
      <c r="H2" s="64" t="s">
        <v>280</v>
      </c>
      <c r="I2" s="64" t="s">
        <v>281</v>
      </c>
      <c r="J2" s="64" t="s">
        <v>282</v>
      </c>
      <c r="K2" s="64" t="s">
        <v>283</v>
      </c>
      <c r="L2" s="64" t="s">
        <v>284</v>
      </c>
      <c r="M2" s="64" t="s">
        <v>285</v>
      </c>
      <c r="N2" s="64" t="s">
        <v>286</v>
      </c>
      <c r="O2" s="64" t="s">
        <v>287</v>
      </c>
      <c r="P2" s="64" t="s">
        <v>288</v>
      </c>
      <c r="Q2" s="64" t="s">
        <v>289</v>
      </c>
      <c r="R2" s="64" t="s">
        <v>290</v>
      </c>
      <c r="S2" s="64" t="s">
        <v>291</v>
      </c>
      <c r="T2" s="64" t="s">
        <v>292</v>
      </c>
      <c r="U2" s="64" t="s">
        <v>293</v>
      </c>
      <c r="V2" s="64" t="s">
        <v>294</v>
      </c>
      <c r="W2" s="64" t="s">
        <v>295</v>
      </c>
      <c r="X2" s="64" t="s">
        <v>296</v>
      </c>
      <c r="Y2" s="64" t="s">
        <v>297</v>
      </c>
      <c r="Z2" s="64" t="s">
        <v>298</v>
      </c>
      <c r="AA2" s="64" t="s">
        <v>299</v>
      </c>
      <c r="AB2" s="64" t="s">
        <v>300</v>
      </c>
      <c r="AC2" s="64" t="s">
        <v>301</v>
      </c>
      <c r="AD2" s="64" t="s">
        <v>302</v>
      </c>
      <c r="AE2" s="64" t="s">
        <v>303</v>
      </c>
      <c r="AF2" s="64" t="s">
        <v>304</v>
      </c>
    </row>
    <row r="3" spans="1:32" ht="20.100000000000001" customHeight="1" x14ac:dyDescent="0.25">
      <c r="A3" s="30" t="s">
        <v>316</v>
      </c>
      <c r="B3" s="32">
        <v>51836239</v>
      </c>
      <c r="C3" s="32">
        <v>51769539</v>
      </c>
      <c r="D3" s="32">
        <v>51672569</v>
      </c>
      <c r="E3" s="32">
        <v>51712619</v>
      </c>
      <c r="F3" s="32">
        <v>51751065</v>
      </c>
      <c r="G3" s="32">
        <v>51684564</v>
      </c>
      <c r="H3" s="32">
        <v>51609121</v>
      </c>
      <c r="I3" s="32">
        <v>51534551</v>
      </c>
      <c r="J3" s="32">
        <v>51459877</v>
      </c>
      <c r="K3" s="32">
        <v>51384052</v>
      </c>
      <c r="L3" s="32">
        <v>51305713</v>
      </c>
      <c r="M3" s="32">
        <v>51223269</v>
      </c>
      <c r="N3" s="32">
        <v>51135265</v>
      </c>
      <c r="O3" s="32">
        <v>51040632</v>
      </c>
      <c r="P3" s="32">
        <v>50937726</v>
      </c>
      <c r="Q3" s="32">
        <v>50824868</v>
      </c>
      <c r="R3" s="32">
        <v>50701389</v>
      </c>
      <c r="S3" s="32">
        <v>50567057</v>
      </c>
      <c r="T3" s="32">
        <v>50417167</v>
      </c>
      <c r="U3" s="32">
        <v>50247657</v>
      </c>
      <c r="V3" s="32">
        <v>50059218</v>
      </c>
      <c r="W3" s="32">
        <v>49851637</v>
      </c>
      <c r="X3" s="32">
        <v>49625415</v>
      </c>
      <c r="Y3" s="32">
        <v>49380766</v>
      </c>
      <c r="Z3" s="32">
        <v>49117432</v>
      </c>
      <c r="AA3" s="32">
        <v>48835031</v>
      </c>
      <c r="AB3" s="32">
        <v>48532231</v>
      </c>
      <c r="AC3" s="32">
        <v>48208374</v>
      </c>
      <c r="AD3" s="32">
        <v>47863071</v>
      </c>
      <c r="AE3" s="32">
        <v>47495914</v>
      </c>
      <c r="AF3" s="32">
        <v>47106960</v>
      </c>
    </row>
    <row r="4" spans="1:32" ht="20.100000000000001" customHeight="1" x14ac:dyDescent="0.25">
      <c r="A4" s="30" t="s">
        <v>354</v>
      </c>
      <c r="B4" s="32">
        <v>610691</v>
      </c>
      <c r="C4" s="32">
        <v>522083</v>
      </c>
      <c r="D4" s="32">
        <v>487327</v>
      </c>
      <c r="E4" s="32">
        <v>490062</v>
      </c>
      <c r="F4" s="32">
        <v>455765</v>
      </c>
      <c r="G4" s="32">
        <v>443499</v>
      </c>
      <c r="H4" s="32">
        <v>462473</v>
      </c>
      <c r="I4" s="32">
        <v>490424</v>
      </c>
      <c r="J4" s="32">
        <v>456713</v>
      </c>
      <c r="K4" s="32">
        <v>449965</v>
      </c>
      <c r="L4" s="32">
        <v>485632</v>
      </c>
      <c r="M4" s="32">
        <v>477001</v>
      </c>
      <c r="N4" s="32">
        <v>468069</v>
      </c>
      <c r="O4" s="32">
        <v>440443</v>
      </c>
      <c r="P4" s="32">
        <v>448161</v>
      </c>
      <c r="Q4" s="32">
        <v>435985</v>
      </c>
      <c r="R4" s="32">
        <v>392612</v>
      </c>
      <c r="S4" s="32">
        <v>355519</v>
      </c>
      <c r="T4" s="32">
        <v>328527</v>
      </c>
      <c r="U4" s="32">
        <v>302079</v>
      </c>
      <c r="V4" s="32">
        <v>282454</v>
      </c>
      <c r="W4" s="32">
        <v>267700</v>
      </c>
      <c r="X4" s="32">
        <v>253351</v>
      </c>
      <c r="Y4" s="32">
        <v>238558</v>
      </c>
      <c r="Z4" s="32">
        <v>227170</v>
      </c>
      <c r="AA4" s="32">
        <v>227186</v>
      </c>
      <c r="AB4" s="32">
        <v>237773</v>
      </c>
      <c r="AC4" s="32">
        <v>247628</v>
      </c>
      <c r="AD4" s="32">
        <v>256629</v>
      </c>
      <c r="AE4" s="32">
        <v>264506</v>
      </c>
      <c r="AF4" s="32">
        <v>271095</v>
      </c>
    </row>
    <row r="5" spans="1:32" ht="20.100000000000001" customHeight="1" x14ac:dyDescent="0.25">
      <c r="A5" s="30" t="s">
        <v>305</v>
      </c>
      <c r="B5" s="32">
        <v>3392351</v>
      </c>
      <c r="C5" s="32">
        <v>3278327</v>
      </c>
      <c r="D5" s="32">
        <v>3105237</v>
      </c>
      <c r="E5" s="32">
        <v>2953664</v>
      </c>
      <c r="F5" s="32">
        <v>2838789</v>
      </c>
      <c r="G5" s="32">
        <v>2660295</v>
      </c>
      <c r="H5" s="32">
        <v>2494651</v>
      </c>
      <c r="I5" s="32">
        <v>2431280</v>
      </c>
      <c r="J5" s="32">
        <v>2426368</v>
      </c>
      <c r="K5" s="32">
        <v>2389769</v>
      </c>
      <c r="L5" s="32">
        <v>2384126</v>
      </c>
      <c r="M5" s="32">
        <v>2426189</v>
      </c>
      <c r="N5" s="32">
        <v>2440583</v>
      </c>
      <c r="O5" s="32">
        <v>2418364</v>
      </c>
      <c r="P5" s="32">
        <v>2402164</v>
      </c>
      <c r="Q5" s="32">
        <v>2400385</v>
      </c>
      <c r="R5" s="32">
        <v>2351103</v>
      </c>
      <c r="S5" s="32">
        <v>2267308</v>
      </c>
      <c r="T5" s="32">
        <v>2155611</v>
      </c>
      <c r="U5" s="32">
        <v>2044680</v>
      </c>
      <c r="V5" s="32">
        <v>1899865</v>
      </c>
      <c r="W5" s="32">
        <v>1747829</v>
      </c>
      <c r="X5" s="32">
        <v>1624276</v>
      </c>
      <c r="Y5" s="32">
        <v>1523211</v>
      </c>
      <c r="Z5" s="32">
        <v>1434173</v>
      </c>
      <c r="AA5" s="32">
        <v>1360058</v>
      </c>
      <c r="AB5" s="32">
        <v>1305450</v>
      </c>
      <c r="AC5" s="32">
        <v>1276022</v>
      </c>
      <c r="AD5" s="32">
        <v>1270569</v>
      </c>
      <c r="AE5" s="32">
        <v>1288649</v>
      </c>
      <c r="AF5" s="32">
        <v>1325750</v>
      </c>
    </row>
    <row r="6" spans="1:32" ht="20.100000000000001" customHeight="1" x14ac:dyDescent="0.25">
      <c r="A6" s="30" t="s">
        <v>306</v>
      </c>
      <c r="B6" s="32">
        <v>3645542</v>
      </c>
      <c r="C6" s="32">
        <v>3675202</v>
      </c>
      <c r="D6" s="32">
        <v>3628784</v>
      </c>
      <c r="E6" s="32">
        <v>3594717</v>
      </c>
      <c r="F6" s="32">
        <v>3533643</v>
      </c>
      <c r="G6" s="32">
        <v>3476469</v>
      </c>
      <c r="H6" s="32">
        <v>3392971</v>
      </c>
      <c r="I6" s="32">
        <v>3246886</v>
      </c>
      <c r="J6" s="32">
        <v>3083875</v>
      </c>
      <c r="K6" s="32">
        <v>2951792</v>
      </c>
      <c r="L6" s="32">
        <v>2773392</v>
      </c>
      <c r="M6" s="32">
        <v>2607482</v>
      </c>
      <c r="N6" s="32">
        <v>2543679</v>
      </c>
      <c r="O6" s="32">
        <v>2538480</v>
      </c>
      <c r="P6" s="32">
        <v>2501988</v>
      </c>
      <c r="Q6" s="32">
        <v>2496575</v>
      </c>
      <c r="R6" s="32">
        <v>2538708</v>
      </c>
      <c r="S6" s="32">
        <v>2553294</v>
      </c>
      <c r="T6" s="32">
        <v>2531251</v>
      </c>
      <c r="U6" s="32">
        <v>2515340</v>
      </c>
      <c r="V6" s="32">
        <v>2513810</v>
      </c>
      <c r="W6" s="32">
        <v>2464615</v>
      </c>
      <c r="X6" s="32">
        <v>2380937</v>
      </c>
      <c r="Y6" s="32">
        <v>2269322</v>
      </c>
      <c r="Z6" s="32">
        <v>2158347</v>
      </c>
      <c r="AA6" s="32">
        <v>2013319</v>
      </c>
      <c r="AB6" s="32">
        <v>1860835</v>
      </c>
      <c r="AC6" s="32">
        <v>1736780</v>
      </c>
      <c r="AD6" s="32">
        <v>1635314</v>
      </c>
      <c r="AE6" s="32">
        <v>1545960</v>
      </c>
      <c r="AF6" s="32">
        <v>1471574</v>
      </c>
    </row>
    <row r="7" spans="1:32" ht="20.100000000000001" customHeight="1" x14ac:dyDescent="0.25">
      <c r="A7" s="30" t="s">
        <v>307</v>
      </c>
      <c r="B7" s="32">
        <v>3307803</v>
      </c>
      <c r="C7" s="32">
        <v>3306451</v>
      </c>
      <c r="D7" s="32">
        <v>3390434</v>
      </c>
      <c r="E7" s="32">
        <v>3524540</v>
      </c>
      <c r="F7" s="32">
        <v>3615767</v>
      </c>
      <c r="G7" s="32">
        <v>3670087</v>
      </c>
      <c r="H7" s="32">
        <v>3717056</v>
      </c>
      <c r="I7" s="32">
        <v>3685186</v>
      </c>
      <c r="J7" s="32">
        <v>3632729</v>
      </c>
      <c r="K7" s="32">
        <v>3559267</v>
      </c>
      <c r="L7" s="32">
        <v>3502597</v>
      </c>
      <c r="M7" s="32">
        <v>3419461</v>
      </c>
      <c r="N7" s="32">
        <v>3273431</v>
      </c>
      <c r="O7" s="32">
        <v>3110295</v>
      </c>
      <c r="P7" s="32">
        <v>2978111</v>
      </c>
      <c r="Q7" s="32">
        <v>2799624</v>
      </c>
      <c r="R7" s="32">
        <v>2633573</v>
      </c>
      <c r="S7" s="32">
        <v>2569710</v>
      </c>
      <c r="T7" s="32">
        <v>2564652</v>
      </c>
      <c r="U7" s="32">
        <v>2528297</v>
      </c>
      <c r="V7" s="32">
        <v>2522916</v>
      </c>
      <c r="W7" s="32">
        <v>2565215</v>
      </c>
      <c r="X7" s="32">
        <v>2580018</v>
      </c>
      <c r="Y7" s="32">
        <v>2558106</v>
      </c>
      <c r="Z7" s="32">
        <v>2542198</v>
      </c>
      <c r="AA7" s="32">
        <v>2540694</v>
      </c>
      <c r="AB7" s="32">
        <v>2491539</v>
      </c>
      <c r="AC7" s="32">
        <v>2407731</v>
      </c>
      <c r="AD7" s="32">
        <v>2295860</v>
      </c>
      <c r="AE7" s="32">
        <v>2184573</v>
      </c>
      <c r="AF7" s="32">
        <v>2039223</v>
      </c>
    </row>
    <row r="8" spans="1:32" x14ac:dyDescent="0.25">
      <c r="A8" s="30" t="s">
        <v>317</v>
      </c>
      <c r="B8" s="65">
        <f>SUM(B4:B7)/B3*100</f>
        <v>21.136539246221162</v>
      </c>
      <c r="C8" s="65">
        <f t="shared" ref="C8:AF8" si="0">SUM(C4:C7)/C3*100</f>
        <v>20.827040781645749</v>
      </c>
      <c r="D8" s="65">
        <f t="shared" si="0"/>
        <v>20.536586830045163</v>
      </c>
      <c r="E8" s="65">
        <f t="shared" si="0"/>
        <v>20.426316060302419</v>
      </c>
      <c r="F8" s="65">
        <f t="shared" si="0"/>
        <v>20.1811576244856</v>
      </c>
      <c r="G8" s="65">
        <f t="shared" si="0"/>
        <v>19.832517112846304</v>
      </c>
      <c r="H8" s="65">
        <f t="shared" si="0"/>
        <v>19.506534513540736</v>
      </c>
      <c r="I8" s="65">
        <f t="shared" si="0"/>
        <v>19.120717671528759</v>
      </c>
      <c r="J8" s="65">
        <f t="shared" si="0"/>
        <v>18.654698688844515</v>
      </c>
      <c r="K8" s="65">
        <f t="shared" si="0"/>
        <v>18.197850570445475</v>
      </c>
      <c r="L8" s="65">
        <f t="shared" si="0"/>
        <v>17.825981679662068</v>
      </c>
      <c r="M8" s="65">
        <f t="shared" si="0"/>
        <v>17.433742856200762</v>
      </c>
      <c r="N8" s="65">
        <f t="shared" si="0"/>
        <v>17.064078967812137</v>
      </c>
      <c r="O8" s="65">
        <f t="shared" si="0"/>
        <v>16.668253637611695</v>
      </c>
      <c r="P8" s="65">
        <f t="shared" si="0"/>
        <v>16.354134065584315</v>
      </c>
      <c r="Q8" s="65">
        <f t="shared" si="0"/>
        <v>16.001161085160124</v>
      </c>
      <c r="R8" s="65">
        <f t="shared" si="0"/>
        <v>15.612976599122364</v>
      </c>
      <c r="S8" s="65">
        <f t="shared" si="0"/>
        <v>15.317939108063971</v>
      </c>
      <c r="T8" s="65">
        <f t="shared" si="0"/>
        <v>15.034642862816943</v>
      </c>
      <c r="U8" s="65">
        <f t="shared" si="0"/>
        <v>14.70794150660597</v>
      </c>
      <c r="V8" s="65">
        <f t="shared" si="0"/>
        <v>14.421010332202952</v>
      </c>
      <c r="W8" s="65">
        <f t="shared" si="0"/>
        <v>14.132653256702483</v>
      </c>
      <c r="X8" s="65">
        <f t="shared" si="0"/>
        <v>13.780402642476641</v>
      </c>
      <c r="Y8" s="65">
        <f t="shared" si="0"/>
        <v>13.343650845756422</v>
      </c>
      <c r="Z8" s="65">
        <f t="shared" si="0"/>
        <v>12.952403537709381</v>
      </c>
      <c r="AA8" s="65">
        <f t="shared" si="0"/>
        <v>12.575515719443283</v>
      </c>
      <c r="AB8" s="65">
        <f t="shared" si="0"/>
        <v>12.147797203058726</v>
      </c>
      <c r="AC8" s="65">
        <f t="shared" si="0"/>
        <v>11.757627419667795</v>
      </c>
      <c r="AD8" s="65">
        <f t="shared" si="0"/>
        <v>11.404140783193791</v>
      </c>
      <c r="AE8" s="65">
        <f t="shared" si="0"/>
        <v>11.124510626324614</v>
      </c>
      <c r="AF8" s="65">
        <f t="shared" si="0"/>
        <v>10.842648305048765</v>
      </c>
    </row>
    <row r="9" spans="1:32" x14ac:dyDescent="0.25">
      <c r="A9" s="58" t="s">
        <v>776</v>
      </c>
    </row>
    <row r="10" spans="1:32" x14ac:dyDescent="0.25">
      <c r="A10" s="39"/>
    </row>
    <row r="11" spans="1:32" x14ac:dyDescent="0.25">
      <c r="A11" s="58" t="s">
        <v>777</v>
      </c>
    </row>
  </sheetData>
  <phoneticPr fontId="2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E9"/>
  <sheetViews>
    <sheetView zoomScaleNormal="100" workbookViewId="0">
      <selection sqref="A1:A2"/>
    </sheetView>
  </sheetViews>
  <sheetFormatPr defaultColWidth="24" defaultRowHeight="13.5" x14ac:dyDescent="0.2"/>
  <cols>
    <col min="1" max="16384" width="24" style="29"/>
  </cols>
  <sheetData>
    <row r="1" spans="1:5" x14ac:dyDescent="0.25">
      <c r="A1" s="58" t="s">
        <v>865</v>
      </c>
    </row>
    <row r="2" spans="1:5" x14ac:dyDescent="0.25">
      <c r="A2" s="101"/>
      <c r="B2" s="67">
        <v>2022</v>
      </c>
      <c r="C2" s="67">
        <v>2024</v>
      </c>
    </row>
    <row r="3" spans="1:5" ht="20.100000000000001" customHeight="1" x14ac:dyDescent="0.25">
      <c r="A3" s="67" t="s">
        <v>818</v>
      </c>
      <c r="B3" s="64">
        <v>7.2</v>
      </c>
      <c r="C3" s="64">
        <v>5.7</v>
      </c>
      <c r="D3" s="30"/>
      <c r="E3" s="30"/>
    </row>
    <row r="4" spans="1:5" ht="20.100000000000001" customHeight="1" x14ac:dyDescent="0.25">
      <c r="A4" s="64" t="s">
        <v>345</v>
      </c>
      <c r="B4" s="69">
        <v>8</v>
      </c>
      <c r="C4" s="69">
        <v>7.3</v>
      </c>
      <c r="D4" s="31"/>
      <c r="E4" s="31"/>
    </row>
    <row r="5" spans="1:5" ht="20.100000000000001" customHeight="1" x14ac:dyDescent="0.25">
      <c r="A5" s="64" t="s">
        <v>344</v>
      </c>
      <c r="B5" s="69">
        <v>6.6</v>
      </c>
      <c r="C5" s="69">
        <v>5.2</v>
      </c>
      <c r="D5" s="31"/>
      <c r="E5" s="31"/>
    </row>
    <row r="6" spans="1:5" ht="20.100000000000001" customHeight="1" x14ac:dyDescent="0.25">
      <c r="A6" s="64" t="s">
        <v>343</v>
      </c>
      <c r="B6" s="69">
        <v>7</v>
      </c>
      <c r="C6" s="69">
        <v>4.5999999999999996</v>
      </c>
      <c r="D6" s="31"/>
      <c r="E6" s="31"/>
    </row>
    <row r="7" spans="1:5" x14ac:dyDescent="0.25">
      <c r="A7" s="58" t="s">
        <v>824</v>
      </c>
    </row>
    <row r="9" spans="1:5" x14ac:dyDescent="0.25">
      <c r="A9" s="58" t="s">
        <v>823</v>
      </c>
    </row>
  </sheetData>
  <phoneticPr fontId="2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AW8"/>
  <sheetViews>
    <sheetView zoomScaleNormal="100" workbookViewId="0">
      <selection sqref="A1:A2"/>
    </sheetView>
  </sheetViews>
  <sheetFormatPr defaultColWidth="24" defaultRowHeight="13.5" x14ac:dyDescent="0.2"/>
  <cols>
    <col min="1" max="16384" width="24" style="29"/>
  </cols>
  <sheetData>
    <row r="1" spans="1:49" x14ac:dyDescent="0.25">
      <c r="A1" s="58" t="s">
        <v>866</v>
      </c>
    </row>
    <row r="2" spans="1:49" ht="20.100000000000001" customHeight="1" x14ac:dyDescent="0.25">
      <c r="A2" s="145" t="s">
        <v>660</v>
      </c>
      <c r="B2" s="140" t="s">
        <v>246</v>
      </c>
      <c r="C2" s="140" t="s">
        <v>246</v>
      </c>
      <c r="D2" s="140" t="s">
        <v>246</v>
      </c>
      <c r="E2" s="140" t="s">
        <v>246</v>
      </c>
      <c r="F2" s="140" t="s">
        <v>246</v>
      </c>
      <c r="G2" s="140" t="s">
        <v>246</v>
      </c>
      <c r="H2" s="140" t="s">
        <v>248</v>
      </c>
      <c r="I2" s="140" t="s">
        <v>248</v>
      </c>
      <c r="J2" s="140" t="s">
        <v>248</v>
      </c>
      <c r="K2" s="140" t="s">
        <v>248</v>
      </c>
      <c r="L2" s="140" t="s">
        <v>248</v>
      </c>
      <c r="M2" s="140" t="s">
        <v>248</v>
      </c>
      <c r="N2" s="140" t="s">
        <v>250</v>
      </c>
      <c r="O2" s="140" t="s">
        <v>250</v>
      </c>
      <c r="P2" s="140" t="s">
        <v>250</v>
      </c>
      <c r="Q2" s="140" t="s">
        <v>250</v>
      </c>
      <c r="R2" s="140" t="s">
        <v>250</v>
      </c>
      <c r="S2" s="140" t="s">
        <v>250</v>
      </c>
      <c r="T2" s="140" t="s">
        <v>252</v>
      </c>
      <c r="U2" s="140" t="s">
        <v>252</v>
      </c>
      <c r="V2" s="140" t="s">
        <v>252</v>
      </c>
      <c r="W2" s="140" t="s">
        <v>252</v>
      </c>
      <c r="X2" s="140" t="s">
        <v>252</v>
      </c>
      <c r="Y2" s="140" t="s">
        <v>252</v>
      </c>
      <c r="Z2" s="140" t="s">
        <v>254</v>
      </c>
      <c r="AA2" s="140" t="s">
        <v>254</v>
      </c>
      <c r="AB2" s="140" t="s">
        <v>254</v>
      </c>
      <c r="AC2" s="140" t="s">
        <v>254</v>
      </c>
      <c r="AD2" s="140" t="s">
        <v>254</v>
      </c>
      <c r="AE2" s="140" t="s">
        <v>254</v>
      </c>
      <c r="AF2" s="140" t="s">
        <v>256</v>
      </c>
      <c r="AG2" s="140" t="s">
        <v>256</v>
      </c>
      <c r="AH2" s="140" t="s">
        <v>256</v>
      </c>
      <c r="AI2" s="140" t="s">
        <v>256</v>
      </c>
      <c r="AJ2" s="140" t="s">
        <v>256</v>
      </c>
      <c r="AK2" s="140" t="s">
        <v>256</v>
      </c>
      <c r="AL2" s="140" t="s">
        <v>258</v>
      </c>
      <c r="AM2" s="140" t="s">
        <v>258</v>
      </c>
      <c r="AN2" s="140" t="s">
        <v>258</v>
      </c>
      <c r="AO2" s="140" t="s">
        <v>258</v>
      </c>
      <c r="AP2" s="140" t="s">
        <v>258</v>
      </c>
      <c r="AQ2" s="140" t="s">
        <v>258</v>
      </c>
      <c r="AR2" s="140" t="s">
        <v>260</v>
      </c>
      <c r="AS2" s="140" t="s">
        <v>260</v>
      </c>
      <c r="AT2" s="140" t="s">
        <v>260</v>
      </c>
      <c r="AU2" s="140" t="s">
        <v>260</v>
      </c>
      <c r="AV2" s="140" t="s">
        <v>260</v>
      </c>
      <c r="AW2" s="140" t="s">
        <v>260</v>
      </c>
    </row>
    <row r="3" spans="1:49" ht="20.100000000000001" customHeight="1" x14ac:dyDescent="0.25">
      <c r="A3" s="140" t="s">
        <v>347</v>
      </c>
      <c r="B3" s="64" t="s">
        <v>316</v>
      </c>
      <c r="C3" s="64" t="s">
        <v>486</v>
      </c>
      <c r="D3" s="64" t="s">
        <v>485</v>
      </c>
      <c r="E3" s="64" t="s">
        <v>484</v>
      </c>
      <c r="F3" s="64" t="s">
        <v>483</v>
      </c>
      <c r="G3" s="64" t="s">
        <v>482</v>
      </c>
      <c r="H3" s="64" t="s">
        <v>316</v>
      </c>
      <c r="I3" s="64" t="s">
        <v>486</v>
      </c>
      <c r="J3" s="64" t="s">
        <v>485</v>
      </c>
      <c r="K3" s="64" t="s">
        <v>484</v>
      </c>
      <c r="L3" s="64" t="s">
        <v>483</v>
      </c>
      <c r="M3" s="64" t="s">
        <v>482</v>
      </c>
      <c r="N3" s="64" t="s">
        <v>316</v>
      </c>
      <c r="O3" s="64" t="s">
        <v>486</v>
      </c>
      <c r="P3" s="64" t="s">
        <v>485</v>
      </c>
      <c r="Q3" s="64" t="s">
        <v>484</v>
      </c>
      <c r="R3" s="64" t="s">
        <v>483</v>
      </c>
      <c r="S3" s="64" t="s">
        <v>482</v>
      </c>
      <c r="T3" s="64" t="s">
        <v>316</v>
      </c>
      <c r="U3" s="64" t="s">
        <v>486</v>
      </c>
      <c r="V3" s="64" t="s">
        <v>485</v>
      </c>
      <c r="W3" s="64" t="s">
        <v>484</v>
      </c>
      <c r="X3" s="64" t="s">
        <v>483</v>
      </c>
      <c r="Y3" s="64" t="s">
        <v>482</v>
      </c>
      <c r="Z3" s="64" t="s">
        <v>316</v>
      </c>
      <c r="AA3" s="64" t="s">
        <v>486</v>
      </c>
      <c r="AB3" s="64" t="s">
        <v>485</v>
      </c>
      <c r="AC3" s="64" t="s">
        <v>484</v>
      </c>
      <c r="AD3" s="64" t="s">
        <v>483</v>
      </c>
      <c r="AE3" s="64" t="s">
        <v>482</v>
      </c>
      <c r="AF3" s="64" t="s">
        <v>316</v>
      </c>
      <c r="AG3" s="64" t="s">
        <v>486</v>
      </c>
      <c r="AH3" s="64" t="s">
        <v>485</v>
      </c>
      <c r="AI3" s="64" t="s">
        <v>484</v>
      </c>
      <c r="AJ3" s="64" t="s">
        <v>483</v>
      </c>
      <c r="AK3" s="64" t="s">
        <v>482</v>
      </c>
      <c r="AL3" s="64" t="s">
        <v>316</v>
      </c>
      <c r="AM3" s="64" t="s">
        <v>486</v>
      </c>
      <c r="AN3" s="64" t="s">
        <v>485</v>
      </c>
      <c r="AO3" s="64" t="s">
        <v>484</v>
      </c>
      <c r="AP3" s="64" t="s">
        <v>483</v>
      </c>
      <c r="AQ3" s="64" t="s">
        <v>482</v>
      </c>
      <c r="AR3" s="64" t="s">
        <v>316</v>
      </c>
      <c r="AS3" s="64" t="s">
        <v>486</v>
      </c>
      <c r="AT3" s="64" t="s">
        <v>485</v>
      </c>
      <c r="AU3" s="64" t="s">
        <v>484</v>
      </c>
      <c r="AV3" s="64" t="s">
        <v>483</v>
      </c>
      <c r="AW3" s="64" t="s">
        <v>482</v>
      </c>
    </row>
    <row r="4" spans="1:49" ht="20.100000000000001" customHeight="1" x14ac:dyDescent="0.25">
      <c r="A4" s="64" t="s">
        <v>480</v>
      </c>
      <c r="B4" s="31">
        <v>100</v>
      </c>
      <c r="C4" s="69">
        <v>3.1</v>
      </c>
      <c r="D4" s="69">
        <v>9.6999999999999993</v>
      </c>
      <c r="E4" s="69">
        <v>68.099999999999994</v>
      </c>
      <c r="F4" s="69">
        <v>9.1</v>
      </c>
      <c r="G4" s="69">
        <v>9.9</v>
      </c>
      <c r="H4" s="31">
        <v>100</v>
      </c>
      <c r="I4" s="69">
        <v>5.2</v>
      </c>
      <c r="J4" s="69">
        <v>11.7</v>
      </c>
      <c r="K4" s="69">
        <v>66.099999999999994</v>
      </c>
      <c r="L4" s="69">
        <v>7.3</v>
      </c>
      <c r="M4" s="69">
        <v>9.6999999999999993</v>
      </c>
      <c r="N4" s="31">
        <v>100</v>
      </c>
      <c r="O4" s="69">
        <v>6.4</v>
      </c>
      <c r="P4" s="69">
        <v>14.8</v>
      </c>
      <c r="Q4" s="69">
        <v>65.7</v>
      </c>
      <c r="R4" s="69">
        <v>5.7</v>
      </c>
      <c r="S4" s="69">
        <v>7.4</v>
      </c>
      <c r="T4" s="31">
        <v>100</v>
      </c>
      <c r="U4" s="69">
        <v>6</v>
      </c>
      <c r="V4" s="69">
        <v>12.6</v>
      </c>
      <c r="W4" s="69">
        <v>69.2</v>
      </c>
      <c r="X4" s="69">
        <v>6.3</v>
      </c>
      <c r="Y4" s="69">
        <v>5.9</v>
      </c>
      <c r="Z4" s="31">
        <v>100</v>
      </c>
      <c r="AA4" s="69">
        <v>8.3000000000000007</v>
      </c>
      <c r="AB4" s="69">
        <v>14.5</v>
      </c>
      <c r="AC4" s="69">
        <v>64.099999999999994</v>
      </c>
      <c r="AD4" s="69">
        <v>5</v>
      </c>
      <c r="AE4" s="69">
        <v>8.1</v>
      </c>
      <c r="AF4" s="31">
        <v>100</v>
      </c>
      <c r="AG4" s="69">
        <v>11</v>
      </c>
      <c r="AH4" s="69">
        <v>13.1</v>
      </c>
      <c r="AI4" s="69">
        <v>62.8</v>
      </c>
      <c r="AJ4" s="69">
        <v>5.7</v>
      </c>
      <c r="AK4" s="69">
        <v>7.4</v>
      </c>
      <c r="AL4" s="31">
        <v>100</v>
      </c>
      <c r="AM4" s="69">
        <v>11.8</v>
      </c>
      <c r="AN4" s="69">
        <v>13.1</v>
      </c>
      <c r="AO4" s="69">
        <v>63.1</v>
      </c>
      <c r="AP4" s="69">
        <v>6</v>
      </c>
      <c r="AQ4" s="69">
        <v>6</v>
      </c>
      <c r="AR4" s="31">
        <v>100</v>
      </c>
      <c r="AS4" s="69">
        <v>11.3</v>
      </c>
      <c r="AT4" s="69">
        <v>11.6</v>
      </c>
      <c r="AU4" s="69">
        <v>64.5</v>
      </c>
      <c r="AV4" s="69">
        <v>6.7</v>
      </c>
      <c r="AW4" s="69">
        <v>5.9</v>
      </c>
    </row>
    <row r="5" spans="1:49" ht="20.100000000000001" customHeight="1" x14ac:dyDescent="0.25">
      <c r="A5" s="30" t="s">
        <v>479</v>
      </c>
      <c r="B5" s="31">
        <v>100</v>
      </c>
      <c r="C5" s="32" t="s">
        <v>362</v>
      </c>
      <c r="D5" s="31">
        <v>8.8000000000000007</v>
      </c>
      <c r="E5" s="31">
        <v>51.4</v>
      </c>
      <c r="F5" s="31">
        <v>20.7</v>
      </c>
      <c r="G5" s="31">
        <v>19.100000000000001</v>
      </c>
      <c r="H5" s="31">
        <v>100</v>
      </c>
      <c r="I5" s="32" t="s">
        <v>362</v>
      </c>
      <c r="J5" s="31">
        <v>9</v>
      </c>
      <c r="K5" s="31">
        <v>55.1</v>
      </c>
      <c r="L5" s="31">
        <v>20.3</v>
      </c>
      <c r="M5" s="31">
        <v>15.6</v>
      </c>
      <c r="N5" s="31">
        <v>100</v>
      </c>
      <c r="O5" s="32" t="s">
        <v>362</v>
      </c>
      <c r="P5" s="31">
        <v>10.199999999999999</v>
      </c>
      <c r="Q5" s="31">
        <v>57.1</v>
      </c>
      <c r="R5" s="31">
        <v>17</v>
      </c>
      <c r="S5" s="31">
        <v>15.6</v>
      </c>
      <c r="T5" s="31">
        <v>100</v>
      </c>
      <c r="U5" s="32" t="s">
        <v>362</v>
      </c>
      <c r="V5" s="31">
        <v>10.5</v>
      </c>
      <c r="W5" s="31">
        <v>58.2</v>
      </c>
      <c r="X5" s="31">
        <v>17.2</v>
      </c>
      <c r="Y5" s="31">
        <v>14.1</v>
      </c>
      <c r="Z5" s="31">
        <v>100</v>
      </c>
      <c r="AA5" s="32" t="s">
        <v>362</v>
      </c>
      <c r="AB5" s="31">
        <v>10.8</v>
      </c>
      <c r="AC5" s="31">
        <v>59.3</v>
      </c>
      <c r="AD5" s="31">
        <v>16.600000000000001</v>
      </c>
      <c r="AE5" s="31">
        <v>13.3</v>
      </c>
      <c r="AF5" s="31">
        <v>100</v>
      </c>
      <c r="AG5" s="32" t="s">
        <v>362</v>
      </c>
      <c r="AH5" s="31">
        <v>8.8000000000000007</v>
      </c>
      <c r="AI5" s="31">
        <v>63.1</v>
      </c>
      <c r="AJ5" s="31">
        <v>16</v>
      </c>
      <c r="AK5" s="31">
        <v>12.1</v>
      </c>
      <c r="AL5" s="31">
        <v>100</v>
      </c>
      <c r="AM5" s="32" t="s">
        <v>362</v>
      </c>
      <c r="AN5" s="31">
        <v>9</v>
      </c>
      <c r="AO5" s="31">
        <v>59.9</v>
      </c>
      <c r="AP5" s="31">
        <v>16.2</v>
      </c>
      <c r="AQ5" s="31">
        <v>14.8</v>
      </c>
      <c r="AR5" s="31">
        <v>100</v>
      </c>
      <c r="AS5" s="32" t="s">
        <v>362</v>
      </c>
      <c r="AT5" s="31">
        <v>7.8</v>
      </c>
      <c r="AU5" s="31">
        <v>59.1</v>
      </c>
      <c r="AV5" s="31">
        <v>19.899999999999999</v>
      </c>
      <c r="AW5" s="31">
        <v>13.2</v>
      </c>
    </row>
    <row r="6" spans="1:49" x14ac:dyDescent="0.25">
      <c r="A6" s="58" t="s">
        <v>825</v>
      </c>
    </row>
    <row r="8" spans="1:49" x14ac:dyDescent="0.25">
      <c r="A8" s="58" t="s">
        <v>826</v>
      </c>
    </row>
  </sheetData>
  <mergeCells count="9">
    <mergeCell ref="A2:A3"/>
    <mergeCell ref="B2:G2"/>
    <mergeCell ref="H2:M2"/>
    <mergeCell ref="AR2:AW2"/>
    <mergeCell ref="N2:S2"/>
    <mergeCell ref="T2:Y2"/>
    <mergeCell ref="Z2:AE2"/>
    <mergeCell ref="AF2:AK2"/>
    <mergeCell ref="AL2:AQ2"/>
  </mergeCells>
  <phoneticPr fontId="2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AQ8"/>
  <sheetViews>
    <sheetView zoomScaleNormal="100" workbookViewId="0">
      <selection sqref="A1:A2"/>
    </sheetView>
  </sheetViews>
  <sheetFormatPr defaultColWidth="24" defaultRowHeight="13.5" x14ac:dyDescent="0.2"/>
  <cols>
    <col min="1" max="16384" width="24" style="29"/>
  </cols>
  <sheetData>
    <row r="1" spans="1:43" x14ac:dyDescent="0.25">
      <c r="A1" s="58" t="s">
        <v>867</v>
      </c>
    </row>
    <row r="2" spans="1:43" ht="20.100000000000001" customHeight="1" x14ac:dyDescent="0.25">
      <c r="A2" s="145" t="s">
        <v>457</v>
      </c>
      <c r="B2" s="140" t="s">
        <v>248</v>
      </c>
      <c r="C2" s="140" t="s">
        <v>248</v>
      </c>
      <c r="D2" s="140" t="s">
        <v>248</v>
      </c>
      <c r="E2" s="140" t="s">
        <v>248</v>
      </c>
      <c r="F2" s="140" t="s">
        <v>248</v>
      </c>
      <c r="G2" s="140" t="s">
        <v>248</v>
      </c>
      <c r="H2" s="140" t="s">
        <v>250</v>
      </c>
      <c r="I2" s="140" t="s">
        <v>250</v>
      </c>
      <c r="J2" s="140" t="s">
        <v>250</v>
      </c>
      <c r="K2" s="140" t="s">
        <v>250</v>
      </c>
      <c r="L2" s="140" t="s">
        <v>250</v>
      </c>
      <c r="M2" s="140" t="s">
        <v>250</v>
      </c>
      <c r="N2" s="140" t="s">
        <v>252</v>
      </c>
      <c r="O2" s="140" t="s">
        <v>252</v>
      </c>
      <c r="P2" s="140" t="s">
        <v>252</v>
      </c>
      <c r="Q2" s="140" t="s">
        <v>252</v>
      </c>
      <c r="R2" s="140" t="s">
        <v>252</v>
      </c>
      <c r="S2" s="140" t="s">
        <v>252</v>
      </c>
      <c r="T2" s="140" t="s">
        <v>254</v>
      </c>
      <c r="U2" s="140" t="s">
        <v>254</v>
      </c>
      <c r="V2" s="140" t="s">
        <v>254</v>
      </c>
      <c r="W2" s="140" t="s">
        <v>254</v>
      </c>
      <c r="X2" s="140" t="s">
        <v>254</v>
      </c>
      <c r="Y2" s="140" t="s">
        <v>254</v>
      </c>
      <c r="Z2" s="140" t="s">
        <v>256</v>
      </c>
      <c r="AA2" s="140" t="s">
        <v>256</v>
      </c>
      <c r="AB2" s="140" t="s">
        <v>256</v>
      </c>
      <c r="AC2" s="140" t="s">
        <v>256</v>
      </c>
      <c r="AD2" s="140" t="s">
        <v>256</v>
      </c>
      <c r="AE2" s="140" t="s">
        <v>256</v>
      </c>
      <c r="AF2" s="140" t="s">
        <v>258</v>
      </c>
      <c r="AG2" s="140" t="s">
        <v>258</v>
      </c>
      <c r="AH2" s="140" t="s">
        <v>258</v>
      </c>
      <c r="AI2" s="140" t="s">
        <v>258</v>
      </c>
      <c r="AJ2" s="140" t="s">
        <v>258</v>
      </c>
      <c r="AK2" s="140" t="s">
        <v>258</v>
      </c>
      <c r="AL2" s="140" t="s">
        <v>260</v>
      </c>
      <c r="AM2" s="140" t="s">
        <v>260</v>
      </c>
      <c r="AN2" s="140" t="s">
        <v>260</v>
      </c>
      <c r="AO2" s="140" t="s">
        <v>260</v>
      </c>
      <c r="AP2" s="140" t="s">
        <v>260</v>
      </c>
      <c r="AQ2" s="140" t="s">
        <v>260</v>
      </c>
    </row>
    <row r="3" spans="1:43" ht="20.100000000000001" customHeight="1" x14ac:dyDescent="0.25">
      <c r="A3" s="140" t="s">
        <v>347</v>
      </c>
      <c r="B3" s="30" t="s">
        <v>316</v>
      </c>
      <c r="C3" s="64" t="s">
        <v>492</v>
      </c>
      <c r="D3" s="64" t="s">
        <v>491</v>
      </c>
      <c r="E3" s="64" t="s">
        <v>461</v>
      </c>
      <c r="F3" s="64" t="s">
        <v>490</v>
      </c>
      <c r="G3" s="64" t="s">
        <v>489</v>
      </c>
      <c r="H3" s="30" t="s">
        <v>316</v>
      </c>
      <c r="I3" s="64" t="s">
        <v>492</v>
      </c>
      <c r="J3" s="64" t="s">
        <v>491</v>
      </c>
      <c r="K3" s="64" t="s">
        <v>461</v>
      </c>
      <c r="L3" s="64" t="s">
        <v>490</v>
      </c>
      <c r="M3" s="64" t="s">
        <v>489</v>
      </c>
      <c r="N3" s="30" t="s">
        <v>316</v>
      </c>
      <c r="O3" s="64" t="s">
        <v>492</v>
      </c>
      <c r="P3" s="64" t="s">
        <v>491</v>
      </c>
      <c r="Q3" s="64" t="s">
        <v>461</v>
      </c>
      <c r="R3" s="64" t="s">
        <v>490</v>
      </c>
      <c r="S3" s="64" t="s">
        <v>489</v>
      </c>
      <c r="T3" s="30" t="s">
        <v>316</v>
      </c>
      <c r="U3" s="64" t="s">
        <v>492</v>
      </c>
      <c r="V3" s="64" t="s">
        <v>491</v>
      </c>
      <c r="W3" s="64" t="s">
        <v>461</v>
      </c>
      <c r="X3" s="64" t="s">
        <v>490</v>
      </c>
      <c r="Y3" s="64" t="s">
        <v>489</v>
      </c>
      <c r="Z3" s="30" t="s">
        <v>316</v>
      </c>
      <c r="AA3" s="64" t="s">
        <v>492</v>
      </c>
      <c r="AB3" s="64" t="s">
        <v>491</v>
      </c>
      <c r="AC3" s="64" t="s">
        <v>461</v>
      </c>
      <c r="AD3" s="64" t="s">
        <v>490</v>
      </c>
      <c r="AE3" s="64" t="s">
        <v>489</v>
      </c>
      <c r="AF3" s="30" t="s">
        <v>316</v>
      </c>
      <c r="AG3" s="64" t="s">
        <v>492</v>
      </c>
      <c r="AH3" s="64" t="s">
        <v>491</v>
      </c>
      <c r="AI3" s="64" t="s">
        <v>461</v>
      </c>
      <c r="AJ3" s="64" t="s">
        <v>490</v>
      </c>
      <c r="AK3" s="64" t="s">
        <v>489</v>
      </c>
      <c r="AL3" s="30" t="s">
        <v>316</v>
      </c>
      <c r="AM3" s="64" t="s">
        <v>492</v>
      </c>
      <c r="AN3" s="64" t="s">
        <v>491</v>
      </c>
      <c r="AO3" s="64" t="s">
        <v>461</v>
      </c>
      <c r="AP3" s="64" t="s">
        <v>490</v>
      </c>
      <c r="AQ3" s="64" t="s">
        <v>489</v>
      </c>
    </row>
    <row r="4" spans="1:43" ht="20.100000000000001" customHeight="1" x14ac:dyDescent="0.25">
      <c r="A4" s="64" t="s">
        <v>488</v>
      </c>
      <c r="B4" s="31">
        <v>100</v>
      </c>
      <c r="C4" s="69">
        <v>18.100000000000001</v>
      </c>
      <c r="D4" s="69">
        <v>22.9</v>
      </c>
      <c r="E4" s="69">
        <v>22.9</v>
      </c>
      <c r="F4" s="69">
        <v>20.9</v>
      </c>
      <c r="G4" s="69">
        <v>15.2</v>
      </c>
      <c r="H4" s="31">
        <v>100</v>
      </c>
      <c r="I4" s="69">
        <v>17.100000000000001</v>
      </c>
      <c r="J4" s="69">
        <v>21.6</v>
      </c>
      <c r="K4" s="69">
        <v>25.5</v>
      </c>
      <c r="L4" s="69">
        <v>21.3</v>
      </c>
      <c r="M4" s="69">
        <v>14.4</v>
      </c>
      <c r="N4" s="31">
        <v>100</v>
      </c>
      <c r="O4" s="69">
        <v>18.600000000000001</v>
      </c>
      <c r="P4" s="69">
        <v>22.7</v>
      </c>
      <c r="Q4" s="69">
        <v>23.9</v>
      </c>
      <c r="R4" s="69">
        <v>19.5</v>
      </c>
      <c r="S4" s="69">
        <v>15.4</v>
      </c>
      <c r="T4" s="31">
        <v>100</v>
      </c>
      <c r="U4" s="69">
        <v>16</v>
      </c>
      <c r="V4" s="69">
        <v>23.6</v>
      </c>
      <c r="W4" s="69">
        <v>27.3</v>
      </c>
      <c r="X4" s="69">
        <v>19.3</v>
      </c>
      <c r="Y4" s="69">
        <v>13.9</v>
      </c>
      <c r="Z4" s="31">
        <v>100</v>
      </c>
      <c r="AA4" s="69">
        <v>18.7</v>
      </c>
      <c r="AB4" s="69">
        <v>22.5</v>
      </c>
      <c r="AC4" s="69">
        <v>25</v>
      </c>
      <c r="AD4" s="69">
        <v>20.3</v>
      </c>
      <c r="AE4" s="69">
        <v>13.5</v>
      </c>
      <c r="AF4" s="31">
        <v>100</v>
      </c>
      <c r="AG4" s="69">
        <v>22</v>
      </c>
      <c r="AH4" s="69">
        <v>19.7</v>
      </c>
      <c r="AI4" s="69">
        <v>22.4</v>
      </c>
      <c r="AJ4" s="69">
        <v>19.7</v>
      </c>
      <c r="AK4" s="69">
        <v>16.2</v>
      </c>
      <c r="AL4" s="31">
        <v>100</v>
      </c>
      <c r="AM4" s="69">
        <v>21.9</v>
      </c>
      <c r="AN4" s="69">
        <v>22.7</v>
      </c>
      <c r="AO4" s="69">
        <v>21.9</v>
      </c>
      <c r="AP4" s="69">
        <v>19.2</v>
      </c>
      <c r="AQ4" s="69">
        <v>14.3</v>
      </c>
    </row>
    <row r="5" spans="1:43" ht="20.100000000000001" customHeight="1" x14ac:dyDescent="0.25">
      <c r="A5" s="64" t="s">
        <v>359</v>
      </c>
      <c r="B5" s="31">
        <v>100</v>
      </c>
      <c r="C5" s="69">
        <v>17.8</v>
      </c>
      <c r="D5" s="69">
        <v>22.8</v>
      </c>
      <c r="E5" s="69">
        <v>23.7</v>
      </c>
      <c r="F5" s="69">
        <v>21.3</v>
      </c>
      <c r="G5" s="69">
        <v>14.4</v>
      </c>
      <c r="H5" s="31">
        <v>100</v>
      </c>
      <c r="I5" s="69">
        <v>16</v>
      </c>
      <c r="J5" s="69">
        <v>22.8</v>
      </c>
      <c r="K5" s="69">
        <v>24.7</v>
      </c>
      <c r="L5" s="69">
        <v>22.7</v>
      </c>
      <c r="M5" s="69">
        <v>13.8</v>
      </c>
      <c r="N5" s="31">
        <v>100</v>
      </c>
      <c r="O5" s="69">
        <v>15.5</v>
      </c>
      <c r="P5" s="69">
        <v>20.399999999999999</v>
      </c>
      <c r="Q5" s="69">
        <v>26</v>
      </c>
      <c r="R5" s="69">
        <v>23.4</v>
      </c>
      <c r="S5" s="69">
        <v>14.6</v>
      </c>
      <c r="T5" s="31">
        <v>100</v>
      </c>
      <c r="U5" s="69">
        <v>15.8</v>
      </c>
      <c r="V5" s="69">
        <v>21.9</v>
      </c>
      <c r="W5" s="69">
        <v>26.2</v>
      </c>
      <c r="X5" s="69">
        <v>21.3</v>
      </c>
      <c r="Y5" s="69">
        <v>14.7</v>
      </c>
      <c r="Z5" s="31">
        <v>100</v>
      </c>
      <c r="AA5" s="69">
        <v>17.100000000000001</v>
      </c>
      <c r="AB5" s="69">
        <v>20.5</v>
      </c>
      <c r="AC5" s="69">
        <v>25.8</v>
      </c>
      <c r="AD5" s="69">
        <v>20.2</v>
      </c>
      <c r="AE5" s="69">
        <v>16.399999999999999</v>
      </c>
      <c r="AF5" s="31">
        <v>100</v>
      </c>
      <c r="AG5" s="69">
        <v>18.600000000000001</v>
      </c>
      <c r="AH5" s="69">
        <v>20.6</v>
      </c>
      <c r="AI5" s="69">
        <v>23.4</v>
      </c>
      <c r="AJ5" s="69">
        <v>20.6</v>
      </c>
      <c r="AK5" s="69">
        <v>16.899999999999999</v>
      </c>
      <c r="AL5" s="31">
        <v>100</v>
      </c>
      <c r="AM5" s="69">
        <v>17.600000000000001</v>
      </c>
      <c r="AN5" s="69">
        <v>22.5</v>
      </c>
      <c r="AO5" s="69">
        <v>23.2</v>
      </c>
      <c r="AP5" s="69">
        <v>20.6</v>
      </c>
      <c r="AQ5" s="69">
        <v>16.2</v>
      </c>
    </row>
    <row r="6" spans="1:43" x14ac:dyDescent="0.25">
      <c r="A6" s="58" t="s">
        <v>825</v>
      </c>
    </row>
    <row r="8" spans="1:43" x14ac:dyDescent="0.25">
      <c r="A8" s="58" t="s">
        <v>826</v>
      </c>
    </row>
  </sheetData>
  <mergeCells count="8">
    <mergeCell ref="Z2:AE2"/>
    <mergeCell ref="AF2:AK2"/>
    <mergeCell ref="AL2:AQ2"/>
    <mergeCell ref="A2:A3"/>
    <mergeCell ref="B2:G2"/>
    <mergeCell ref="H2:M2"/>
    <mergeCell ref="N2:S2"/>
    <mergeCell ref="T2:Y2"/>
  </mergeCells>
  <phoneticPr fontId="2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sqref="A1:A2"/>
    </sheetView>
  </sheetViews>
  <sheetFormatPr defaultColWidth="9.140625" defaultRowHeight="13.5" x14ac:dyDescent="0.2"/>
  <cols>
    <col min="1" max="1" width="16.85546875" style="27" customWidth="1"/>
    <col min="2" max="16384" width="9.140625" style="27"/>
  </cols>
  <sheetData>
    <row r="1" spans="1:17" x14ac:dyDescent="0.25">
      <c r="A1" s="58" t="s">
        <v>868</v>
      </c>
    </row>
    <row r="2" spans="1:17" x14ac:dyDescent="0.2">
      <c r="A2" s="80" t="s">
        <v>696</v>
      </c>
      <c r="B2" s="80" t="s">
        <v>677</v>
      </c>
      <c r="C2" s="80"/>
      <c r="D2" s="80" t="s">
        <v>695</v>
      </c>
      <c r="E2" s="80"/>
      <c r="F2" s="80" t="s">
        <v>694</v>
      </c>
      <c r="G2" s="80"/>
      <c r="H2" s="80" t="s">
        <v>693</v>
      </c>
      <c r="I2" s="80"/>
      <c r="J2" s="80" t="s">
        <v>692</v>
      </c>
      <c r="K2" s="80"/>
      <c r="L2" s="80" t="s">
        <v>691</v>
      </c>
      <c r="M2" s="80"/>
      <c r="N2" s="80" t="s">
        <v>690</v>
      </c>
      <c r="O2" s="80"/>
      <c r="P2" s="80" t="s">
        <v>689</v>
      </c>
      <c r="Q2" s="80"/>
    </row>
    <row r="3" spans="1:17" x14ac:dyDescent="0.2">
      <c r="A3" s="80"/>
      <c r="B3" s="80" t="s">
        <v>688</v>
      </c>
      <c r="C3" s="80" t="s">
        <v>687</v>
      </c>
      <c r="D3" s="80" t="s">
        <v>688</v>
      </c>
      <c r="E3" s="80" t="s">
        <v>687</v>
      </c>
      <c r="F3" s="80" t="s">
        <v>688</v>
      </c>
      <c r="G3" s="80" t="s">
        <v>687</v>
      </c>
      <c r="H3" s="80" t="s">
        <v>688</v>
      </c>
      <c r="I3" s="80" t="s">
        <v>687</v>
      </c>
      <c r="J3" s="80" t="s">
        <v>688</v>
      </c>
      <c r="K3" s="80" t="s">
        <v>687</v>
      </c>
      <c r="L3" s="80" t="s">
        <v>688</v>
      </c>
      <c r="M3" s="80" t="s">
        <v>687</v>
      </c>
      <c r="N3" s="80" t="s">
        <v>688</v>
      </c>
      <c r="O3" s="80" t="s">
        <v>687</v>
      </c>
      <c r="P3" s="80" t="s">
        <v>688</v>
      </c>
      <c r="Q3" s="80" t="s">
        <v>687</v>
      </c>
    </row>
    <row r="4" spans="1:17" x14ac:dyDescent="0.2">
      <c r="A4" s="80" t="s">
        <v>686</v>
      </c>
      <c r="B4" s="102">
        <v>2866.9</v>
      </c>
      <c r="C4" s="102">
        <v>2762.5</v>
      </c>
      <c r="D4" s="102">
        <v>2989.1</v>
      </c>
      <c r="E4" s="102">
        <v>2876.3</v>
      </c>
      <c r="F4" s="102">
        <v>3048.7</v>
      </c>
      <c r="G4" s="102">
        <v>2946.7</v>
      </c>
      <c r="H4" s="102">
        <v>3103.2</v>
      </c>
      <c r="I4" s="102">
        <v>3040.1</v>
      </c>
      <c r="J4" s="102">
        <v>3180.8</v>
      </c>
      <c r="K4" s="102">
        <v>3190.7</v>
      </c>
      <c r="L4" s="102">
        <v>3424.5</v>
      </c>
      <c r="M4" s="102">
        <v>3394.4</v>
      </c>
      <c r="N4" s="102">
        <v>3695.4</v>
      </c>
      <c r="O4" s="102">
        <v>3611</v>
      </c>
      <c r="P4" s="102">
        <v>4006.4</v>
      </c>
      <c r="Q4" s="102">
        <v>3901.3</v>
      </c>
    </row>
    <row r="5" spans="1:17" x14ac:dyDescent="0.2">
      <c r="A5" s="80" t="s">
        <v>685</v>
      </c>
      <c r="B5" s="102">
        <v>2911.6</v>
      </c>
      <c r="C5" s="102">
        <v>2668.6</v>
      </c>
      <c r="D5" s="102">
        <v>2981.9</v>
      </c>
      <c r="E5" s="102">
        <v>2739.6</v>
      </c>
      <c r="F5" s="102">
        <v>3158.1</v>
      </c>
      <c r="G5" s="102">
        <v>2910.6</v>
      </c>
      <c r="H5" s="102">
        <v>3126.9</v>
      </c>
      <c r="I5" s="102">
        <v>2905.2</v>
      </c>
      <c r="J5" s="102">
        <v>3323.2</v>
      </c>
      <c r="K5" s="102">
        <v>3157</v>
      </c>
      <c r="L5" s="102">
        <v>3662.2</v>
      </c>
      <c r="M5" s="102">
        <v>3397.7</v>
      </c>
      <c r="N5" s="102">
        <v>3875.5</v>
      </c>
      <c r="O5" s="102">
        <v>3540</v>
      </c>
      <c r="P5" s="102">
        <v>4204.1000000000004</v>
      </c>
      <c r="Q5" s="102">
        <v>3864.2</v>
      </c>
    </row>
    <row r="6" spans="1:17" x14ac:dyDescent="0.2">
      <c r="A6" s="80" t="s">
        <v>684</v>
      </c>
      <c r="B6" s="102">
        <v>2666</v>
      </c>
      <c r="C6" s="102">
        <v>2376.1999999999998</v>
      </c>
      <c r="D6" s="102">
        <v>2873.8</v>
      </c>
      <c r="E6" s="102">
        <v>2596.6</v>
      </c>
      <c r="F6" s="102">
        <v>3189.5</v>
      </c>
      <c r="G6" s="102">
        <v>2884.1</v>
      </c>
      <c r="H6" s="102">
        <v>3020.9</v>
      </c>
      <c r="I6" s="102">
        <v>2733.3</v>
      </c>
      <c r="J6" s="102">
        <v>3174</v>
      </c>
      <c r="K6" s="102">
        <v>2962.9</v>
      </c>
      <c r="L6" s="102">
        <v>3333.3</v>
      </c>
      <c r="M6" s="102">
        <v>3035.3</v>
      </c>
      <c r="N6" s="102">
        <v>3601.8</v>
      </c>
      <c r="O6" s="102">
        <v>3230.4</v>
      </c>
      <c r="P6" s="102">
        <v>4004.6</v>
      </c>
      <c r="Q6" s="102">
        <v>3616.2</v>
      </c>
    </row>
    <row r="7" spans="1:17" x14ac:dyDescent="0.25">
      <c r="A7" s="58" t="s">
        <v>827</v>
      </c>
    </row>
    <row r="8" spans="1:17" x14ac:dyDescent="0.2">
      <c r="A8" s="29"/>
    </row>
    <row r="9" spans="1:17" x14ac:dyDescent="0.25">
      <c r="A9" s="58" t="s">
        <v>823</v>
      </c>
    </row>
  </sheetData>
  <phoneticPr fontId="2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sqref="A1:A2"/>
    </sheetView>
  </sheetViews>
  <sheetFormatPr defaultColWidth="9.140625" defaultRowHeight="13.5" x14ac:dyDescent="0.25"/>
  <cols>
    <col min="1" max="1" width="20.140625" style="39" bestFit="1" customWidth="1"/>
    <col min="2" max="16384" width="9.140625" style="39"/>
  </cols>
  <sheetData>
    <row r="1" spans="1:16" x14ac:dyDescent="0.25">
      <c r="A1" s="58" t="s">
        <v>869</v>
      </c>
    </row>
    <row r="2" spans="1:16" x14ac:dyDescent="0.25">
      <c r="A2" s="59"/>
      <c r="B2" s="59">
        <v>2010</v>
      </c>
      <c r="C2" s="59">
        <f t="shared" ref="C2:P2" si="0">B2+1</f>
        <v>2011</v>
      </c>
      <c r="D2" s="59">
        <f t="shared" si="0"/>
        <v>2012</v>
      </c>
      <c r="E2" s="59">
        <f t="shared" si="0"/>
        <v>2013</v>
      </c>
      <c r="F2" s="59">
        <f t="shared" si="0"/>
        <v>2014</v>
      </c>
      <c r="G2" s="59">
        <f t="shared" si="0"/>
        <v>2015</v>
      </c>
      <c r="H2" s="59">
        <f t="shared" si="0"/>
        <v>2016</v>
      </c>
      <c r="I2" s="59">
        <f t="shared" si="0"/>
        <v>2017</v>
      </c>
      <c r="J2" s="59">
        <f t="shared" si="0"/>
        <v>2018</v>
      </c>
      <c r="K2" s="59">
        <f t="shared" si="0"/>
        <v>2019</v>
      </c>
      <c r="L2" s="59">
        <f t="shared" si="0"/>
        <v>2020</v>
      </c>
      <c r="M2" s="59">
        <f t="shared" si="0"/>
        <v>2021</v>
      </c>
      <c r="N2" s="59">
        <f t="shared" si="0"/>
        <v>2022</v>
      </c>
      <c r="O2" s="59">
        <f t="shared" si="0"/>
        <v>2023</v>
      </c>
      <c r="P2" s="59">
        <f t="shared" si="0"/>
        <v>2024</v>
      </c>
    </row>
    <row r="3" spans="1:16" x14ac:dyDescent="0.25">
      <c r="A3" s="59" t="s">
        <v>764</v>
      </c>
      <c r="B3" s="103">
        <v>59.839063643013901</v>
      </c>
      <c r="C3" s="103">
        <v>60.426871938418472</v>
      </c>
      <c r="D3" s="103">
        <v>60.081053698074967</v>
      </c>
      <c r="E3" s="103">
        <v>59.449721585325911</v>
      </c>
      <c r="F3" s="103">
        <v>59.987377721678762</v>
      </c>
      <c r="G3" s="103">
        <v>57.26102941176471</v>
      </c>
      <c r="H3" s="103">
        <v>57.849270181709855</v>
      </c>
      <c r="I3" s="103">
        <v>57.865497076023388</v>
      </c>
      <c r="J3" s="103">
        <v>59.438202247191008</v>
      </c>
      <c r="K3" s="103">
        <v>60.249457700650751</v>
      </c>
      <c r="L3" s="103">
        <v>58.959384125298641</v>
      </c>
      <c r="M3" s="103">
        <v>58.785362055541135</v>
      </c>
      <c r="N3" s="103">
        <v>58.903456495828365</v>
      </c>
      <c r="O3" s="103">
        <v>58.556513844757148</v>
      </c>
      <c r="P3" s="103">
        <v>57.240316901408448</v>
      </c>
    </row>
    <row r="4" spans="1:16" x14ac:dyDescent="0.25">
      <c r="A4" s="59" t="s">
        <v>765</v>
      </c>
      <c r="B4" s="103">
        <v>92.904169714703727</v>
      </c>
      <c r="C4" s="103">
        <v>91.63750874737579</v>
      </c>
      <c r="D4" s="103">
        <v>91.860857818304638</v>
      </c>
      <c r="E4" s="103">
        <v>91.057975761546018</v>
      </c>
      <c r="F4" s="103">
        <v>93.436415272956765</v>
      </c>
      <c r="G4" s="103">
        <v>90.778186274509807</v>
      </c>
      <c r="H4" s="103">
        <v>92.165624069109313</v>
      </c>
      <c r="I4" s="103">
        <v>91.695906432748544</v>
      </c>
      <c r="J4" s="103">
        <v>91.910112359550567</v>
      </c>
      <c r="K4" s="103">
        <v>91.458785249457691</v>
      </c>
      <c r="L4" s="103">
        <v>89.912397132997086</v>
      </c>
      <c r="M4" s="103">
        <v>90.500908383078112</v>
      </c>
      <c r="N4" s="103">
        <v>88.438617401668651</v>
      </c>
      <c r="O4" s="103">
        <v>89.173853835678614</v>
      </c>
      <c r="P4" s="103">
        <v>88.160211267605632</v>
      </c>
    </row>
    <row r="5" spans="1:16" x14ac:dyDescent="0.25">
      <c r="A5" s="58" t="s">
        <v>827</v>
      </c>
    </row>
    <row r="6" spans="1:16" x14ac:dyDescent="0.25">
      <c r="A6" s="29"/>
    </row>
    <row r="7" spans="1:16" x14ac:dyDescent="0.25">
      <c r="A7" s="58" t="s">
        <v>788</v>
      </c>
    </row>
  </sheetData>
  <phoneticPr fontId="2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sqref="A1:A2"/>
    </sheetView>
  </sheetViews>
  <sheetFormatPr defaultColWidth="9.140625" defaultRowHeight="13.5" x14ac:dyDescent="0.25"/>
  <cols>
    <col min="1" max="1" width="27.42578125" style="39" customWidth="1"/>
    <col min="2" max="16384" width="9.140625" style="39"/>
  </cols>
  <sheetData>
    <row r="1" spans="1:16" x14ac:dyDescent="0.25">
      <c r="A1" s="58" t="s">
        <v>870</v>
      </c>
    </row>
    <row r="2" spans="1:16" x14ac:dyDescent="0.25">
      <c r="A2" s="59"/>
      <c r="B2" s="59">
        <v>2010</v>
      </c>
      <c r="C2" s="59">
        <v>2011</v>
      </c>
      <c r="D2" s="59">
        <v>2012</v>
      </c>
      <c r="E2" s="59">
        <v>2013</v>
      </c>
      <c r="F2" s="59">
        <v>2014</v>
      </c>
      <c r="G2" s="59">
        <v>2015</v>
      </c>
      <c r="H2" s="59">
        <v>2016</v>
      </c>
      <c r="I2" s="59">
        <v>2017</v>
      </c>
      <c r="J2" s="59">
        <v>2018</v>
      </c>
      <c r="K2" s="59">
        <v>2019</v>
      </c>
      <c r="L2" s="59">
        <v>2020</v>
      </c>
      <c r="M2" s="59">
        <v>2021</v>
      </c>
      <c r="N2" s="59">
        <v>2022</v>
      </c>
      <c r="O2" s="59">
        <v>2023</v>
      </c>
      <c r="P2" s="59">
        <v>2024</v>
      </c>
    </row>
    <row r="3" spans="1:16" x14ac:dyDescent="0.25">
      <c r="A3" s="59" t="s">
        <v>764</v>
      </c>
      <c r="B3" s="103">
        <v>55.376623376623378</v>
      </c>
      <c r="C3" s="103">
        <v>55.544651619234543</v>
      </c>
      <c r="D3" s="103">
        <v>53.18847425602268</v>
      </c>
      <c r="E3" s="103">
        <v>53.103448275862064</v>
      </c>
      <c r="F3" s="103">
        <v>47.731164383561641</v>
      </c>
      <c r="G3" s="103">
        <v>49.323439546049755</v>
      </c>
      <c r="H3" s="103">
        <v>50.530785562632694</v>
      </c>
      <c r="I3" s="103">
        <v>50.974699294898386</v>
      </c>
      <c r="J3" s="103">
        <v>51.829988193624551</v>
      </c>
      <c r="K3" s="103">
        <v>51.563088512241052</v>
      </c>
      <c r="L3" s="103">
        <v>48.526160648489316</v>
      </c>
      <c r="M3" s="103">
        <v>49.334292911119107</v>
      </c>
      <c r="N3" s="103">
        <v>50.75885328836425</v>
      </c>
      <c r="O3" s="103">
        <v>48.704990524320905</v>
      </c>
      <c r="P3" s="103">
        <v>48.444718201416691</v>
      </c>
    </row>
    <row r="4" spans="1:16" x14ac:dyDescent="0.25">
      <c r="A4" s="59" t="s">
        <v>765</v>
      </c>
      <c r="B4" s="103">
        <v>57.887067395264111</v>
      </c>
      <c r="C4" s="103">
        <v>57.031802120141336</v>
      </c>
      <c r="D4" s="103">
        <v>57.142857142857139</v>
      </c>
      <c r="E4" s="103">
        <v>64.108658743633271</v>
      </c>
      <c r="F4" s="103">
        <v>57.017268445839875</v>
      </c>
      <c r="G4" s="103">
        <v>58.262511803588289</v>
      </c>
      <c r="H4" s="103">
        <v>58.698940998487139</v>
      </c>
      <c r="I4" s="103">
        <v>59.001782531194294</v>
      </c>
      <c r="J4" s="103">
        <v>56.333238877869086</v>
      </c>
      <c r="K4" s="103">
        <v>56.420878210439106</v>
      </c>
      <c r="L4" s="103">
        <v>58.310401761144746</v>
      </c>
      <c r="M4" s="103">
        <v>58.554216867469876</v>
      </c>
      <c r="N4" s="103">
        <v>57.074521651560929</v>
      </c>
      <c r="O4" s="103">
        <v>57.822485207100591</v>
      </c>
      <c r="P4" s="103">
        <v>56.643518518518519</v>
      </c>
    </row>
    <row r="5" spans="1:16" x14ac:dyDescent="0.25">
      <c r="A5" s="58" t="s">
        <v>827</v>
      </c>
    </row>
    <row r="6" spans="1:16" x14ac:dyDescent="0.25">
      <c r="A6" s="29"/>
    </row>
    <row r="7" spans="1:16" x14ac:dyDescent="0.25">
      <c r="A7" s="58" t="s">
        <v>788</v>
      </c>
    </row>
  </sheetData>
  <phoneticPr fontId="2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I8"/>
  <sheetViews>
    <sheetView zoomScaleNormal="100" workbookViewId="0">
      <selection activeCell="C16" sqref="C16"/>
    </sheetView>
  </sheetViews>
  <sheetFormatPr defaultColWidth="24" defaultRowHeight="13.5" x14ac:dyDescent="0.2"/>
  <cols>
    <col min="1" max="16384" width="24" style="29"/>
  </cols>
  <sheetData>
    <row r="1" spans="1:9" x14ac:dyDescent="0.25">
      <c r="A1" s="58" t="s">
        <v>871</v>
      </c>
    </row>
    <row r="2" spans="1:9" ht="20.100000000000001" customHeight="1" x14ac:dyDescent="0.25">
      <c r="A2" s="67"/>
      <c r="B2" s="64" t="s">
        <v>253</v>
      </c>
      <c r="C2" s="64" t="s">
        <v>254</v>
      </c>
      <c r="D2" s="64" t="s">
        <v>255</v>
      </c>
      <c r="E2" s="64" t="s">
        <v>256</v>
      </c>
      <c r="F2" s="64" t="s">
        <v>257</v>
      </c>
      <c r="G2" s="64" t="s">
        <v>258</v>
      </c>
      <c r="H2" s="64" t="s">
        <v>259</v>
      </c>
      <c r="I2" s="64" t="s">
        <v>260</v>
      </c>
    </row>
    <row r="3" spans="1:9" ht="20.100000000000001" customHeight="1" x14ac:dyDescent="0.25">
      <c r="A3" s="64" t="s">
        <v>828</v>
      </c>
      <c r="B3" s="66">
        <v>38671</v>
      </c>
      <c r="C3" s="66">
        <v>42036</v>
      </c>
      <c r="D3" s="66">
        <v>43191</v>
      </c>
      <c r="E3" s="66">
        <v>44543</v>
      </c>
      <c r="F3" s="66">
        <v>50253</v>
      </c>
      <c r="G3" s="66">
        <v>54772</v>
      </c>
      <c r="H3" s="66">
        <v>52727</v>
      </c>
      <c r="I3" s="66">
        <v>54022</v>
      </c>
    </row>
    <row r="4" spans="1:9" ht="20.100000000000001" customHeight="1" x14ac:dyDescent="0.25">
      <c r="A4" s="64" t="s">
        <v>495</v>
      </c>
      <c r="B4" s="66">
        <v>9882</v>
      </c>
      <c r="C4" s="66">
        <v>9892</v>
      </c>
      <c r="D4" s="66">
        <v>10994</v>
      </c>
      <c r="E4" s="66">
        <v>10720</v>
      </c>
      <c r="F4" s="66">
        <v>12140</v>
      </c>
      <c r="G4" s="66">
        <v>13498</v>
      </c>
      <c r="H4" s="66">
        <v>14662</v>
      </c>
      <c r="I4" s="66">
        <v>14918</v>
      </c>
    </row>
    <row r="5" spans="1:9" ht="20.100000000000001" customHeight="1" x14ac:dyDescent="0.25">
      <c r="A5" s="64" t="s">
        <v>494</v>
      </c>
      <c r="B5" s="66">
        <v>28824</v>
      </c>
      <c r="C5" s="66">
        <v>31503</v>
      </c>
      <c r="D5" s="66">
        <v>32638</v>
      </c>
      <c r="E5" s="66">
        <v>35467</v>
      </c>
      <c r="F5" s="66">
        <v>40017</v>
      </c>
      <c r="G5" s="66">
        <v>41246</v>
      </c>
      <c r="H5" s="66">
        <v>38617</v>
      </c>
      <c r="I5" s="66">
        <v>36175</v>
      </c>
    </row>
    <row r="6" spans="1:9" x14ac:dyDescent="0.25">
      <c r="A6" s="58" t="s">
        <v>827</v>
      </c>
    </row>
    <row r="8" spans="1:9" x14ac:dyDescent="0.25">
      <c r="A8" s="58" t="s">
        <v>823</v>
      </c>
    </row>
  </sheetData>
  <phoneticPr fontId="2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I8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9" x14ac:dyDescent="0.25">
      <c r="A1" s="58" t="s">
        <v>872</v>
      </c>
    </row>
    <row r="2" spans="1:9" ht="20.100000000000001" customHeight="1" x14ac:dyDescent="0.25">
      <c r="A2" s="67"/>
      <c r="B2" s="64" t="s">
        <v>253</v>
      </c>
      <c r="C2" s="64" t="s">
        <v>254</v>
      </c>
      <c r="D2" s="64" t="s">
        <v>255</v>
      </c>
      <c r="E2" s="64" t="s">
        <v>256</v>
      </c>
      <c r="F2" s="64" t="s">
        <v>257</v>
      </c>
      <c r="G2" s="64" t="s">
        <v>258</v>
      </c>
      <c r="H2" s="64" t="s">
        <v>259</v>
      </c>
      <c r="I2" s="64" t="s">
        <v>260</v>
      </c>
    </row>
    <row r="3" spans="1:9" ht="20.100000000000001" customHeight="1" x14ac:dyDescent="0.25">
      <c r="A3" s="64" t="s">
        <v>481</v>
      </c>
      <c r="B3" s="66">
        <v>7099</v>
      </c>
      <c r="C3" s="66">
        <v>7668</v>
      </c>
      <c r="D3" s="66">
        <v>7910</v>
      </c>
      <c r="E3" s="66">
        <v>8256</v>
      </c>
      <c r="F3" s="66">
        <v>8801</v>
      </c>
      <c r="G3" s="66">
        <v>9170</v>
      </c>
      <c r="H3" s="66">
        <v>9186</v>
      </c>
      <c r="I3" s="66">
        <v>9128</v>
      </c>
    </row>
    <row r="4" spans="1:9" ht="20.100000000000001" customHeight="1" x14ac:dyDescent="0.25">
      <c r="A4" s="64" t="s">
        <v>495</v>
      </c>
      <c r="B4" s="66">
        <v>2393</v>
      </c>
      <c r="C4" s="66">
        <v>2591</v>
      </c>
      <c r="D4" s="66">
        <v>3197</v>
      </c>
      <c r="E4" s="66">
        <v>3479</v>
      </c>
      <c r="F4" s="66">
        <v>3550</v>
      </c>
      <c r="G4" s="66">
        <v>5014</v>
      </c>
      <c r="H4" s="66">
        <v>4708</v>
      </c>
      <c r="I4" s="66">
        <v>4531</v>
      </c>
    </row>
    <row r="5" spans="1:9" ht="20.100000000000001" customHeight="1" x14ac:dyDescent="0.25">
      <c r="A5" s="64" t="s">
        <v>494</v>
      </c>
      <c r="B5" s="66">
        <v>6920</v>
      </c>
      <c r="C5" s="66">
        <v>8088</v>
      </c>
      <c r="D5" s="66">
        <v>8915</v>
      </c>
      <c r="E5" s="66">
        <v>10082</v>
      </c>
      <c r="F5" s="66">
        <v>11190</v>
      </c>
      <c r="G5" s="66">
        <v>11307</v>
      </c>
      <c r="H5" s="66">
        <v>11317</v>
      </c>
      <c r="I5" s="66">
        <v>10773</v>
      </c>
    </row>
    <row r="6" spans="1:9" x14ac:dyDescent="0.25">
      <c r="A6" s="58" t="s">
        <v>827</v>
      </c>
    </row>
    <row r="8" spans="1:9" x14ac:dyDescent="0.25">
      <c r="A8" s="58" t="s">
        <v>823</v>
      </c>
    </row>
  </sheetData>
  <phoneticPr fontId="2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I13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9" x14ac:dyDescent="0.25">
      <c r="A1" s="58" t="s">
        <v>873</v>
      </c>
    </row>
    <row r="2" spans="1:9" ht="20.100000000000001" customHeight="1" x14ac:dyDescent="0.25">
      <c r="A2" s="137" t="s">
        <v>497</v>
      </c>
      <c r="B2" s="30" t="s">
        <v>253</v>
      </c>
      <c r="C2" s="64" t="s">
        <v>254</v>
      </c>
      <c r="D2" s="64" t="s">
        <v>255</v>
      </c>
      <c r="E2" s="64" t="s">
        <v>256</v>
      </c>
      <c r="F2" s="64" t="s">
        <v>257</v>
      </c>
      <c r="G2" s="64" t="s">
        <v>258</v>
      </c>
      <c r="H2" s="64" t="s">
        <v>259</v>
      </c>
      <c r="I2" s="64" t="s">
        <v>260</v>
      </c>
    </row>
    <row r="3" spans="1:9" ht="20.100000000000001" customHeight="1" x14ac:dyDescent="0.25">
      <c r="A3" s="138" t="s">
        <v>497</v>
      </c>
      <c r="B3" s="30" t="s">
        <v>496</v>
      </c>
      <c r="C3" s="30" t="s">
        <v>496</v>
      </c>
      <c r="D3" s="30" t="s">
        <v>496</v>
      </c>
      <c r="E3" s="30" t="s">
        <v>496</v>
      </c>
      <c r="F3" s="30" t="s">
        <v>496</v>
      </c>
      <c r="G3" s="30" t="s">
        <v>496</v>
      </c>
      <c r="H3" s="30" t="s">
        <v>496</v>
      </c>
      <c r="I3" s="30" t="s">
        <v>496</v>
      </c>
    </row>
    <row r="4" spans="1:9" ht="20.100000000000001" customHeight="1" x14ac:dyDescent="0.25">
      <c r="A4" s="30" t="s">
        <v>481</v>
      </c>
      <c r="B4" s="32">
        <v>7099</v>
      </c>
      <c r="C4" s="32">
        <v>7668</v>
      </c>
      <c r="D4" s="32">
        <v>7910</v>
      </c>
      <c r="E4" s="32">
        <v>8256</v>
      </c>
      <c r="F4" s="32">
        <v>8801</v>
      </c>
      <c r="G4" s="32">
        <v>9170</v>
      </c>
      <c r="H4" s="32">
        <v>9186</v>
      </c>
      <c r="I4" s="32">
        <v>9128</v>
      </c>
    </row>
    <row r="5" spans="1:9" ht="20.100000000000001" customHeight="1" x14ac:dyDescent="0.25">
      <c r="A5" s="30" t="s">
        <v>495</v>
      </c>
      <c r="B5" s="32">
        <v>2393</v>
      </c>
      <c r="C5" s="32">
        <v>2591</v>
      </c>
      <c r="D5" s="32">
        <v>3197</v>
      </c>
      <c r="E5" s="32">
        <v>3479</v>
      </c>
      <c r="F5" s="32">
        <v>3550</v>
      </c>
      <c r="G5" s="32">
        <v>5014</v>
      </c>
      <c r="H5" s="32">
        <v>4708</v>
      </c>
      <c r="I5" s="32">
        <v>4531</v>
      </c>
    </row>
    <row r="6" spans="1:9" ht="20.100000000000001" customHeight="1" x14ac:dyDescent="0.25">
      <c r="A6" s="30" t="s">
        <v>494</v>
      </c>
      <c r="B6" s="32">
        <v>6920</v>
      </c>
      <c r="C6" s="32">
        <v>8088</v>
      </c>
      <c r="D6" s="32">
        <v>8915</v>
      </c>
      <c r="E6" s="32">
        <v>10082</v>
      </c>
      <c r="F6" s="32">
        <v>11190</v>
      </c>
      <c r="G6" s="32">
        <v>11307</v>
      </c>
      <c r="H6" s="32">
        <v>11317</v>
      </c>
      <c r="I6" s="32">
        <v>10773</v>
      </c>
    </row>
    <row r="7" spans="1:9" x14ac:dyDescent="0.2">
      <c r="C7" s="29" t="s">
        <v>499</v>
      </c>
      <c r="D7" s="29" t="s">
        <v>499</v>
      </c>
      <c r="E7" s="29" t="s">
        <v>499</v>
      </c>
      <c r="F7" s="29" t="s">
        <v>499</v>
      </c>
      <c r="G7" s="29" t="s">
        <v>499</v>
      </c>
      <c r="H7" s="29" t="s">
        <v>499</v>
      </c>
      <c r="I7" s="29" t="s">
        <v>499</v>
      </c>
    </row>
    <row r="8" spans="1:9" x14ac:dyDescent="0.25">
      <c r="A8" s="64" t="s">
        <v>481</v>
      </c>
      <c r="C8" s="91">
        <f t="shared" ref="C8:I10" si="0">(C4-B4)/B4*100</f>
        <v>8.0152134103394843</v>
      </c>
      <c r="D8" s="91">
        <f t="shared" si="0"/>
        <v>3.1559728742827335</v>
      </c>
      <c r="E8" s="91">
        <f t="shared" si="0"/>
        <v>4.3742098609355251</v>
      </c>
      <c r="F8" s="91">
        <f t="shared" si="0"/>
        <v>6.6012596899224816</v>
      </c>
      <c r="G8" s="91">
        <f t="shared" si="0"/>
        <v>4.1927053743892735</v>
      </c>
      <c r="H8" s="91">
        <f t="shared" si="0"/>
        <v>0.17448200654307525</v>
      </c>
      <c r="I8" s="91">
        <f t="shared" si="0"/>
        <v>-0.63139560200304812</v>
      </c>
    </row>
    <row r="9" spans="1:9" x14ac:dyDescent="0.25">
      <c r="A9" s="64" t="s">
        <v>495</v>
      </c>
      <c r="C9" s="91">
        <f t="shared" si="0"/>
        <v>8.2741328875888005</v>
      </c>
      <c r="D9" s="91">
        <f t="shared" si="0"/>
        <v>23.388653029718256</v>
      </c>
      <c r="E9" s="91">
        <f t="shared" si="0"/>
        <v>8.8207694713794176</v>
      </c>
      <c r="F9" s="91">
        <f t="shared" si="0"/>
        <v>2.0408163265306123</v>
      </c>
      <c r="G9" s="91">
        <f t="shared" si="0"/>
        <v>41.239436619718312</v>
      </c>
      <c r="H9" s="91">
        <f t="shared" si="0"/>
        <v>-6.1029118468288788</v>
      </c>
      <c r="I9" s="91">
        <f t="shared" si="0"/>
        <v>-3.7595581988105349</v>
      </c>
    </row>
    <row r="10" spans="1:9" x14ac:dyDescent="0.25">
      <c r="A10" s="64" t="s">
        <v>494</v>
      </c>
      <c r="C10" s="91">
        <f t="shared" si="0"/>
        <v>16.878612716763005</v>
      </c>
      <c r="D10" s="91">
        <f t="shared" si="0"/>
        <v>10.225024727992087</v>
      </c>
      <c r="E10" s="91">
        <f t="shared" si="0"/>
        <v>13.090297251822772</v>
      </c>
      <c r="F10" s="91">
        <f t="shared" si="0"/>
        <v>10.989882959730213</v>
      </c>
      <c r="G10" s="91">
        <f t="shared" si="0"/>
        <v>1.0455764075067024</v>
      </c>
      <c r="H10" s="91">
        <f t="shared" si="0"/>
        <v>8.8440788891836916E-2</v>
      </c>
      <c r="I10" s="91">
        <f t="shared" si="0"/>
        <v>-4.8069276309976141</v>
      </c>
    </row>
    <row r="11" spans="1:9" x14ac:dyDescent="0.25">
      <c r="A11" s="58" t="s">
        <v>827</v>
      </c>
    </row>
    <row r="13" spans="1:9" x14ac:dyDescent="0.25">
      <c r="A13" s="58" t="s">
        <v>788</v>
      </c>
    </row>
  </sheetData>
  <mergeCells count="1">
    <mergeCell ref="A2:A3"/>
  </mergeCells>
  <phoneticPr fontId="2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I8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9" x14ac:dyDescent="0.25">
      <c r="A1" s="58" t="s">
        <v>874</v>
      </c>
    </row>
    <row r="2" spans="1:9" ht="20.100000000000001" customHeight="1" x14ac:dyDescent="0.25">
      <c r="A2" s="29" t="s">
        <v>497</v>
      </c>
      <c r="B2" s="30" t="s">
        <v>253</v>
      </c>
      <c r="C2" s="30" t="s">
        <v>254</v>
      </c>
      <c r="D2" s="30" t="s">
        <v>255</v>
      </c>
      <c r="E2" s="30" t="s">
        <v>256</v>
      </c>
      <c r="F2" s="30" t="s">
        <v>257</v>
      </c>
      <c r="G2" s="30" t="s">
        <v>258</v>
      </c>
      <c r="H2" s="30" t="s">
        <v>259</v>
      </c>
      <c r="I2" s="30" t="s">
        <v>260</v>
      </c>
    </row>
    <row r="3" spans="1:9" ht="20.100000000000001" customHeight="1" x14ac:dyDescent="0.25">
      <c r="A3" s="30" t="s">
        <v>481</v>
      </c>
      <c r="B3" s="31">
        <v>63.5</v>
      </c>
      <c r="C3" s="31">
        <v>64.099999999999994</v>
      </c>
      <c r="D3" s="31">
        <v>63.8</v>
      </c>
      <c r="E3" s="31">
        <v>63.7</v>
      </c>
      <c r="F3" s="31">
        <v>63.6</v>
      </c>
      <c r="G3" s="31">
        <v>63.3</v>
      </c>
      <c r="H3" s="31">
        <v>62.1</v>
      </c>
      <c r="I3" s="31">
        <v>60.7</v>
      </c>
    </row>
    <row r="4" spans="1:9" ht="20.100000000000001" customHeight="1" x14ac:dyDescent="0.25">
      <c r="A4" s="30" t="s">
        <v>495</v>
      </c>
      <c r="B4" s="31">
        <v>47.7</v>
      </c>
      <c r="C4" s="31">
        <v>50.8</v>
      </c>
      <c r="D4" s="31">
        <v>57</v>
      </c>
      <c r="E4" s="31">
        <v>59.2</v>
      </c>
      <c r="F4" s="31">
        <v>56.1</v>
      </c>
      <c r="G4" s="31">
        <v>60.4</v>
      </c>
      <c r="H4" s="31">
        <v>58.4</v>
      </c>
      <c r="I4" s="31">
        <v>52.3</v>
      </c>
    </row>
    <row r="5" spans="1:9" ht="20.100000000000001" customHeight="1" x14ac:dyDescent="0.25">
      <c r="A5" s="30" t="s">
        <v>494</v>
      </c>
      <c r="B5" s="31">
        <v>72.099999999999994</v>
      </c>
      <c r="C5" s="31">
        <v>75.2</v>
      </c>
      <c r="D5" s="31">
        <v>75.3</v>
      </c>
      <c r="E5" s="31">
        <v>77.8</v>
      </c>
      <c r="F5" s="31">
        <v>78.8</v>
      </c>
      <c r="G5" s="31">
        <v>76.5</v>
      </c>
      <c r="H5" s="31">
        <v>74.5</v>
      </c>
      <c r="I5" s="31">
        <v>71.7</v>
      </c>
    </row>
    <row r="6" spans="1:9" x14ac:dyDescent="0.25">
      <c r="A6" s="58" t="s">
        <v>827</v>
      </c>
    </row>
    <row r="8" spans="1:9" x14ac:dyDescent="0.25">
      <c r="A8" s="58" t="s">
        <v>788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9"/>
  <sheetViews>
    <sheetView topLeftCell="A10" zoomScaleNormal="100" workbookViewId="0"/>
  </sheetViews>
  <sheetFormatPr defaultColWidth="24" defaultRowHeight="13.5" x14ac:dyDescent="0.2"/>
  <cols>
    <col min="1" max="16384" width="24" style="29"/>
  </cols>
  <sheetData>
    <row r="1" spans="1:13" ht="20.100000000000001" customHeight="1" x14ac:dyDescent="0.25">
      <c r="A1" s="29" t="s">
        <v>341</v>
      </c>
      <c r="B1" s="29" t="s">
        <v>340</v>
      </c>
      <c r="C1" s="29" t="s">
        <v>245</v>
      </c>
      <c r="D1" s="30" t="s">
        <v>251</v>
      </c>
      <c r="E1" s="30" t="s">
        <v>252</v>
      </c>
      <c r="F1" s="30" t="s">
        <v>253</v>
      </c>
      <c r="G1" s="30" t="s">
        <v>254</v>
      </c>
      <c r="H1" s="30" t="s">
        <v>255</v>
      </c>
      <c r="I1" s="30" t="s">
        <v>256</v>
      </c>
      <c r="J1" s="30" t="s">
        <v>257</v>
      </c>
      <c r="K1" s="30" t="s">
        <v>258</v>
      </c>
      <c r="L1" s="30" t="s">
        <v>259</v>
      </c>
      <c r="M1" s="30" t="s">
        <v>260</v>
      </c>
    </row>
    <row r="2" spans="1:13" ht="20.100000000000001" customHeight="1" x14ac:dyDescent="0.25">
      <c r="A2" s="30" t="s">
        <v>318</v>
      </c>
      <c r="B2" s="30" t="s">
        <v>338</v>
      </c>
      <c r="C2" s="30" t="s">
        <v>337</v>
      </c>
      <c r="D2" s="32">
        <v>-5723</v>
      </c>
      <c r="E2" s="32">
        <v>-1942</v>
      </c>
      <c r="F2" s="32">
        <v>5176</v>
      </c>
      <c r="G2" s="32">
        <v>6474</v>
      </c>
      <c r="H2" s="32">
        <v>13242</v>
      </c>
      <c r="I2" s="32">
        <v>10933</v>
      </c>
      <c r="J2" s="32">
        <v>4000</v>
      </c>
      <c r="K2" s="32">
        <v>19506</v>
      </c>
      <c r="L2" s="32">
        <v>16734</v>
      </c>
      <c r="M2" s="32">
        <v>10925</v>
      </c>
    </row>
    <row r="3" spans="1:13" ht="20.100000000000001" customHeight="1" x14ac:dyDescent="0.25">
      <c r="A3" s="30" t="s">
        <v>320</v>
      </c>
      <c r="B3" s="30" t="s">
        <v>338</v>
      </c>
      <c r="C3" s="30" t="s">
        <v>337</v>
      </c>
      <c r="D3" s="32">
        <v>-4335</v>
      </c>
      <c r="E3" s="32">
        <v>-5025</v>
      </c>
      <c r="F3" s="32">
        <v>-5550</v>
      </c>
      <c r="G3" s="32">
        <v>-6372</v>
      </c>
      <c r="H3" s="32">
        <v>-5952</v>
      </c>
      <c r="I3" s="32">
        <v>-4123</v>
      </c>
      <c r="J3" s="32">
        <v>-4295</v>
      </c>
      <c r="K3" s="32">
        <v>-3823</v>
      </c>
      <c r="L3" s="32">
        <v>-3314</v>
      </c>
      <c r="M3" s="32">
        <v>-3971</v>
      </c>
    </row>
    <row r="4" spans="1:13" ht="20.100000000000001" customHeight="1" x14ac:dyDescent="0.25">
      <c r="A4" s="30" t="s">
        <v>321</v>
      </c>
      <c r="B4" s="30" t="s">
        <v>338</v>
      </c>
      <c r="C4" s="30" t="s">
        <v>337</v>
      </c>
      <c r="D4" s="32">
        <v>-4155</v>
      </c>
      <c r="E4" s="32">
        <v>-3320</v>
      </c>
      <c r="F4" s="32">
        <v>-3836</v>
      </c>
      <c r="G4" s="32">
        <v>-4301</v>
      </c>
      <c r="H4" s="32">
        <v>-6864</v>
      </c>
      <c r="I4" s="32">
        <v>-4654</v>
      </c>
      <c r="J4" s="32">
        <v>-6041</v>
      </c>
      <c r="K4" s="32">
        <v>-4425</v>
      </c>
      <c r="L4" s="32">
        <v>-4411</v>
      </c>
      <c r="M4" s="32">
        <v>-3631</v>
      </c>
    </row>
    <row r="5" spans="1:13" ht="20.100000000000001" customHeight="1" x14ac:dyDescent="0.25">
      <c r="A5" s="30" t="s">
        <v>322</v>
      </c>
      <c r="B5" s="30" t="s">
        <v>338</v>
      </c>
      <c r="C5" s="30" t="s">
        <v>337</v>
      </c>
      <c r="D5" s="32">
        <v>1840</v>
      </c>
      <c r="E5" s="32">
        <v>2188</v>
      </c>
      <c r="F5" s="32">
        <v>1358</v>
      </c>
      <c r="G5" s="32">
        <v>1304</v>
      </c>
      <c r="H5" s="32">
        <v>603</v>
      </c>
      <c r="I5" s="32">
        <v>-2423</v>
      </c>
      <c r="J5" s="32">
        <v>1896</v>
      </c>
      <c r="K5" s="32">
        <v>3918</v>
      </c>
      <c r="L5" s="32">
        <v>3943</v>
      </c>
      <c r="M5" s="32">
        <v>3818</v>
      </c>
    </row>
    <row r="6" spans="1:13" ht="20.100000000000001" customHeight="1" x14ac:dyDescent="0.25">
      <c r="A6" s="30" t="s">
        <v>323</v>
      </c>
      <c r="B6" s="30" t="s">
        <v>338</v>
      </c>
      <c r="C6" s="30" t="s">
        <v>337</v>
      </c>
      <c r="D6" s="32">
        <v>-2834</v>
      </c>
      <c r="E6" s="32">
        <v>-1864</v>
      </c>
      <c r="F6" s="32">
        <v>-2444</v>
      </c>
      <c r="G6" s="32">
        <v>-2053</v>
      </c>
      <c r="H6" s="32">
        <v>-1704</v>
      </c>
      <c r="I6" s="32">
        <v>-1562</v>
      </c>
      <c r="J6" s="32">
        <v>-1410</v>
      </c>
      <c r="K6" s="32">
        <v>-2148</v>
      </c>
      <c r="L6" s="32">
        <v>-2703</v>
      </c>
      <c r="M6" s="32">
        <v>-2519</v>
      </c>
    </row>
    <row r="7" spans="1:13" ht="20.100000000000001" customHeight="1" x14ac:dyDescent="0.25">
      <c r="A7" s="30" t="s">
        <v>324</v>
      </c>
      <c r="B7" s="30" t="s">
        <v>338</v>
      </c>
      <c r="C7" s="30" t="s">
        <v>337</v>
      </c>
      <c r="D7" s="32">
        <v>-1978</v>
      </c>
      <c r="E7" s="32">
        <v>-792</v>
      </c>
      <c r="F7" s="32">
        <v>-1698</v>
      </c>
      <c r="G7" s="32">
        <v>-1562</v>
      </c>
      <c r="H7" s="32">
        <v>-1972</v>
      </c>
      <c r="I7" s="32">
        <v>-803</v>
      </c>
      <c r="J7" s="32">
        <v>-41</v>
      </c>
      <c r="K7" s="32">
        <v>550</v>
      </c>
      <c r="L7" s="32">
        <v>837</v>
      </c>
      <c r="M7" s="32">
        <v>595</v>
      </c>
    </row>
    <row r="8" spans="1:13" ht="20.100000000000001" customHeight="1" x14ac:dyDescent="0.25">
      <c r="A8" s="30" t="s">
        <v>325</v>
      </c>
      <c r="B8" s="30" t="s">
        <v>338</v>
      </c>
      <c r="C8" s="30" t="s">
        <v>337</v>
      </c>
      <c r="D8" s="32">
        <v>830</v>
      </c>
      <c r="E8" s="32">
        <v>-1723</v>
      </c>
      <c r="F8" s="32">
        <v>-3316</v>
      </c>
      <c r="G8" s="32">
        <v>-3620</v>
      </c>
      <c r="H8" s="32">
        <v>-2551</v>
      </c>
      <c r="I8" s="32">
        <v>-3127</v>
      </c>
      <c r="J8" s="32">
        <v>-3133</v>
      </c>
      <c r="K8" s="32">
        <v>-2502</v>
      </c>
      <c r="L8" s="32">
        <v>-1223</v>
      </c>
      <c r="M8" s="32">
        <v>133</v>
      </c>
    </row>
    <row r="9" spans="1:13" ht="20.100000000000001" customHeight="1" x14ac:dyDescent="0.25">
      <c r="A9" s="30" t="s">
        <v>326</v>
      </c>
      <c r="B9" s="30" t="s">
        <v>338</v>
      </c>
      <c r="C9" s="30" t="s">
        <v>337</v>
      </c>
      <c r="D9" s="32">
        <v>5976</v>
      </c>
      <c r="E9" s="32">
        <v>3990</v>
      </c>
      <c r="F9" s="32">
        <v>4321</v>
      </c>
      <c r="G9" s="32">
        <v>4558</v>
      </c>
      <c r="H9" s="32">
        <v>3298</v>
      </c>
      <c r="I9" s="32">
        <v>2051</v>
      </c>
      <c r="J9" s="32">
        <v>2444</v>
      </c>
      <c r="K9" s="32">
        <v>1543</v>
      </c>
      <c r="L9" s="32">
        <v>486</v>
      </c>
      <c r="M9" s="32">
        <v>747</v>
      </c>
    </row>
    <row r="10" spans="1:13" ht="20.100000000000001" customHeight="1" x14ac:dyDescent="0.25">
      <c r="A10" s="30" t="s">
        <v>327</v>
      </c>
      <c r="B10" s="30" t="s">
        <v>338</v>
      </c>
      <c r="C10" s="30" t="s">
        <v>337</v>
      </c>
      <c r="D10" s="32">
        <v>20056</v>
      </c>
      <c r="E10" s="32">
        <v>26027</v>
      </c>
      <c r="F10" s="32">
        <v>22215</v>
      </c>
      <c r="G10" s="32">
        <v>28464</v>
      </c>
      <c r="H10" s="32">
        <v>26936</v>
      </c>
      <c r="I10" s="32">
        <v>34533</v>
      </c>
      <c r="J10" s="32">
        <v>33077</v>
      </c>
      <c r="K10" s="32">
        <v>11593</v>
      </c>
      <c r="L10" s="32">
        <v>8813</v>
      </c>
      <c r="M10" s="32">
        <v>13482</v>
      </c>
    </row>
    <row r="11" spans="1:13" ht="20.100000000000001" customHeight="1" x14ac:dyDescent="0.25">
      <c r="A11" s="30" t="s">
        <v>328</v>
      </c>
      <c r="B11" s="30" t="s">
        <v>338</v>
      </c>
      <c r="C11" s="30" t="s">
        <v>337</v>
      </c>
      <c r="D11" s="32">
        <v>-23</v>
      </c>
      <c r="E11" s="32">
        <v>-3192</v>
      </c>
      <c r="F11" s="32">
        <v>-2453</v>
      </c>
      <c r="G11" s="32">
        <v>-4485</v>
      </c>
      <c r="H11" s="32">
        <v>-2836</v>
      </c>
      <c r="I11" s="32">
        <v>-1585</v>
      </c>
      <c r="J11" s="32">
        <v>-2330</v>
      </c>
      <c r="K11" s="32">
        <v>-1309</v>
      </c>
      <c r="L11" s="32">
        <v>-1939</v>
      </c>
      <c r="M11" s="32">
        <v>-2554</v>
      </c>
    </row>
    <row r="12" spans="1:13" ht="20.100000000000001" customHeight="1" x14ac:dyDescent="0.25">
      <c r="A12" s="30" t="s">
        <v>329</v>
      </c>
      <c r="B12" s="30" t="s">
        <v>338</v>
      </c>
      <c r="C12" s="30" t="s">
        <v>337</v>
      </c>
      <c r="D12" s="32">
        <v>-524</v>
      </c>
      <c r="E12" s="32">
        <v>-584</v>
      </c>
      <c r="F12" s="32">
        <v>-627</v>
      </c>
      <c r="G12" s="32">
        <v>602</v>
      </c>
      <c r="H12" s="32">
        <v>-462</v>
      </c>
      <c r="I12" s="32">
        <v>-615</v>
      </c>
      <c r="J12" s="32">
        <v>-607</v>
      </c>
      <c r="K12" s="32">
        <v>616</v>
      </c>
      <c r="L12" s="32">
        <v>246</v>
      </c>
      <c r="M12" s="32">
        <v>-701</v>
      </c>
    </row>
    <row r="13" spans="1:13" ht="20.100000000000001" customHeight="1" x14ac:dyDescent="0.25">
      <c r="A13" s="30" t="s">
        <v>330</v>
      </c>
      <c r="B13" s="30" t="s">
        <v>338</v>
      </c>
      <c r="C13" s="30" t="s">
        <v>337</v>
      </c>
      <c r="D13" s="32">
        <v>1358</v>
      </c>
      <c r="E13" s="32">
        <v>1574</v>
      </c>
      <c r="F13" s="32">
        <v>2715</v>
      </c>
      <c r="G13" s="32">
        <v>1017</v>
      </c>
      <c r="H13" s="32">
        <v>-873</v>
      </c>
      <c r="I13" s="32">
        <v>-952</v>
      </c>
      <c r="J13" s="32">
        <v>-405</v>
      </c>
      <c r="K13" s="32">
        <v>914</v>
      </c>
      <c r="L13" s="32">
        <v>1713</v>
      </c>
      <c r="M13" s="32">
        <v>1773</v>
      </c>
    </row>
    <row r="14" spans="1:13" ht="20.100000000000001" customHeight="1" x14ac:dyDescent="0.25">
      <c r="A14" s="30" t="s">
        <v>331</v>
      </c>
      <c r="B14" s="30" t="s">
        <v>338</v>
      </c>
      <c r="C14" s="30" t="s">
        <v>337</v>
      </c>
      <c r="D14" s="32">
        <v>-3651</v>
      </c>
      <c r="E14" s="32">
        <v>-4013</v>
      </c>
      <c r="F14" s="32">
        <v>-4215</v>
      </c>
      <c r="G14" s="32">
        <v>-5823</v>
      </c>
      <c r="H14" s="32">
        <v>-5542</v>
      </c>
      <c r="I14" s="32">
        <v>-4767</v>
      </c>
      <c r="J14" s="32">
        <v>-3837</v>
      </c>
      <c r="K14" s="32">
        <v>-4283</v>
      </c>
      <c r="L14" s="32">
        <v>-3481</v>
      </c>
      <c r="M14" s="32">
        <v>-3700</v>
      </c>
    </row>
    <row r="15" spans="1:13" ht="20.100000000000001" customHeight="1" x14ac:dyDescent="0.25">
      <c r="A15" s="30" t="s">
        <v>332</v>
      </c>
      <c r="B15" s="30" t="s">
        <v>338</v>
      </c>
      <c r="C15" s="30" t="s">
        <v>337</v>
      </c>
      <c r="D15" s="32">
        <v>-2539</v>
      </c>
      <c r="E15" s="32">
        <v>-4049</v>
      </c>
      <c r="F15" s="32">
        <v>-3765</v>
      </c>
      <c r="G15" s="32">
        <v>-3796</v>
      </c>
      <c r="H15" s="32">
        <v>-3325</v>
      </c>
      <c r="I15" s="32">
        <v>-5467</v>
      </c>
      <c r="J15" s="32">
        <v>-5255</v>
      </c>
      <c r="K15" s="32">
        <v>-4077</v>
      </c>
      <c r="L15" s="32">
        <v>-3190</v>
      </c>
      <c r="M15" s="32">
        <v>-3739</v>
      </c>
    </row>
    <row r="16" spans="1:13" ht="20.100000000000001" customHeight="1" x14ac:dyDescent="0.25">
      <c r="A16" s="30" t="s">
        <v>333</v>
      </c>
      <c r="B16" s="30" t="s">
        <v>338</v>
      </c>
      <c r="C16" s="30" t="s">
        <v>337</v>
      </c>
      <c r="D16" s="32">
        <v>-3740</v>
      </c>
      <c r="E16" s="32">
        <v>-4900</v>
      </c>
      <c r="F16" s="32">
        <v>-4450</v>
      </c>
      <c r="G16" s="32">
        <v>-5018</v>
      </c>
      <c r="H16" s="32">
        <v>-5097</v>
      </c>
      <c r="I16" s="32">
        <v>-8606</v>
      </c>
      <c r="J16" s="32">
        <v>-4228</v>
      </c>
      <c r="K16" s="32">
        <v>-5705</v>
      </c>
      <c r="L16" s="32">
        <v>-3499</v>
      </c>
      <c r="M16" s="32">
        <v>-3707</v>
      </c>
    </row>
    <row r="17" spans="1:13" ht="20.100000000000001" customHeight="1" x14ac:dyDescent="0.25">
      <c r="A17" s="30" t="s">
        <v>334</v>
      </c>
      <c r="B17" s="30" t="s">
        <v>338</v>
      </c>
      <c r="C17" s="30" t="s">
        <v>337</v>
      </c>
      <c r="D17" s="32">
        <v>-1623</v>
      </c>
      <c r="E17" s="32">
        <v>-3687</v>
      </c>
      <c r="F17" s="32">
        <v>-4881</v>
      </c>
      <c r="G17" s="32">
        <v>-6028</v>
      </c>
      <c r="H17" s="32">
        <v>-6657</v>
      </c>
      <c r="I17" s="32">
        <v>-8556</v>
      </c>
      <c r="J17" s="32">
        <v>-9173</v>
      </c>
      <c r="K17" s="32">
        <v>-9774</v>
      </c>
      <c r="L17" s="32">
        <v>-7966</v>
      </c>
      <c r="M17" s="32">
        <v>-5664</v>
      </c>
    </row>
    <row r="18" spans="1:13" ht="20.100000000000001" customHeight="1" x14ac:dyDescent="0.25">
      <c r="A18" s="30" t="s">
        <v>335</v>
      </c>
      <c r="B18" s="30" t="s">
        <v>338</v>
      </c>
      <c r="C18" s="30" t="s">
        <v>337</v>
      </c>
      <c r="D18" s="32">
        <v>1065</v>
      </c>
      <c r="E18" s="32">
        <v>1312</v>
      </c>
      <c r="F18" s="32">
        <v>1450</v>
      </c>
      <c r="G18" s="32">
        <v>639</v>
      </c>
      <c r="H18" s="32">
        <v>-244</v>
      </c>
      <c r="I18" s="32">
        <v>-277</v>
      </c>
      <c r="J18" s="32">
        <v>-662</v>
      </c>
      <c r="K18" s="32">
        <v>-594</v>
      </c>
      <c r="L18" s="32">
        <v>-1046</v>
      </c>
      <c r="M18" s="32">
        <v>-1287</v>
      </c>
    </row>
    <row r="19" spans="1:13" ht="20.100000000000001" customHeight="1" x14ac:dyDescent="0.25">
      <c r="A19" s="30" t="s">
        <v>339</v>
      </c>
      <c r="B19" s="30" t="s">
        <v>338</v>
      </c>
      <c r="C19" s="30" t="s">
        <v>337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</row>
  </sheetData>
  <phoneticPr fontId="2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P7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16" x14ac:dyDescent="0.25">
      <c r="A1" s="58" t="s">
        <v>875</v>
      </c>
    </row>
    <row r="2" spans="1:16" x14ac:dyDescent="0.2">
      <c r="A2" s="67"/>
      <c r="B2" s="105" t="s">
        <v>246</v>
      </c>
      <c r="C2" s="105" t="s">
        <v>247</v>
      </c>
      <c r="D2" s="105" t="s">
        <v>248</v>
      </c>
      <c r="E2" s="105" t="s">
        <v>249</v>
      </c>
      <c r="F2" s="105" t="s">
        <v>250</v>
      </c>
      <c r="G2" s="105" t="s">
        <v>251</v>
      </c>
      <c r="H2" s="105" t="s">
        <v>252</v>
      </c>
      <c r="I2" s="105" t="s">
        <v>253</v>
      </c>
      <c r="J2" s="105" t="s">
        <v>254</v>
      </c>
      <c r="K2" s="105" t="s">
        <v>255</v>
      </c>
      <c r="L2" s="105" t="s">
        <v>256</v>
      </c>
      <c r="M2" s="105" t="s">
        <v>257</v>
      </c>
      <c r="N2" s="105" t="s">
        <v>258</v>
      </c>
      <c r="O2" s="105" t="s">
        <v>259</v>
      </c>
      <c r="P2" s="105" t="s">
        <v>260</v>
      </c>
    </row>
    <row r="3" spans="1:16" x14ac:dyDescent="0.2">
      <c r="A3" s="106" t="s">
        <v>630</v>
      </c>
      <c r="B3" s="107">
        <v>43.9</v>
      </c>
      <c r="C3" s="107">
        <v>43.8</v>
      </c>
      <c r="D3" s="107">
        <v>43.5</v>
      </c>
      <c r="E3" s="107">
        <v>42.9</v>
      </c>
      <c r="F3" s="107">
        <v>44.5</v>
      </c>
      <c r="G3" s="107">
        <v>45.3</v>
      </c>
      <c r="H3" s="107">
        <v>46.3</v>
      </c>
      <c r="I3" s="107">
        <v>46.7</v>
      </c>
      <c r="J3" s="107">
        <v>47.1</v>
      </c>
      <c r="K3" s="107">
        <v>47.8</v>
      </c>
      <c r="L3" s="107">
        <v>46.4</v>
      </c>
      <c r="M3" s="107">
        <v>47.9</v>
      </c>
      <c r="N3" s="107">
        <v>49.8</v>
      </c>
      <c r="O3" s="107">
        <v>49.4</v>
      </c>
      <c r="P3" s="107">
        <v>48.9</v>
      </c>
    </row>
    <row r="4" spans="1:16" x14ac:dyDescent="0.25">
      <c r="A4" s="108" t="s">
        <v>830</v>
      </c>
      <c r="B4" s="107">
        <v>73.8</v>
      </c>
      <c r="C4" s="107">
        <v>73.900000000000006</v>
      </c>
      <c r="D4" s="107">
        <v>74.7</v>
      </c>
      <c r="E4" s="107">
        <v>75.7</v>
      </c>
      <c r="F4" s="107">
        <v>76.900000000000006</v>
      </c>
      <c r="G4" s="107">
        <v>77.8</v>
      </c>
      <c r="H4" s="107">
        <v>77.599999999999994</v>
      </c>
      <c r="I4" s="107">
        <v>77.900000000000006</v>
      </c>
      <c r="J4" s="107">
        <v>78.900000000000006</v>
      </c>
      <c r="K4" s="107">
        <v>79.400000000000006</v>
      </c>
      <c r="L4" s="107">
        <v>79.3</v>
      </c>
      <c r="M4" s="107">
        <v>79.400000000000006</v>
      </c>
      <c r="N4" s="107">
        <v>80.8</v>
      </c>
      <c r="O4" s="107">
        <v>82</v>
      </c>
      <c r="P4" s="107">
        <v>83</v>
      </c>
    </row>
    <row r="5" spans="1:16" x14ac:dyDescent="0.25">
      <c r="A5" s="58" t="s">
        <v>829</v>
      </c>
    </row>
    <row r="7" spans="1:16" x14ac:dyDescent="0.25">
      <c r="A7" s="58" t="s">
        <v>788</v>
      </c>
    </row>
  </sheetData>
  <phoneticPr fontId="2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P7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16" x14ac:dyDescent="0.25">
      <c r="A1" s="58" t="s">
        <v>876</v>
      </c>
    </row>
    <row r="2" spans="1:16" x14ac:dyDescent="0.2">
      <c r="A2" s="92"/>
      <c r="B2" s="93" t="s">
        <v>246</v>
      </c>
      <c r="C2" s="93" t="s">
        <v>247</v>
      </c>
      <c r="D2" s="93" t="s">
        <v>248</v>
      </c>
      <c r="E2" s="93" t="s">
        <v>249</v>
      </c>
      <c r="F2" s="93" t="s">
        <v>250</v>
      </c>
      <c r="G2" s="93" t="s">
        <v>251</v>
      </c>
      <c r="H2" s="93" t="s">
        <v>252</v>
      </c>
      <c r="I2" s="93" t="s">
        <v>253</v>
      </c>
      <c r="J2" s="93" t="s">
        <v>254</v>
      </c>
      <c r="K2" s="93" t="s">
        <v>255</v>
      </c>
      <c r="L2" s="93" t="s">
        <v>256</v>
      </c>
      <c r="M2" s="93" t="s">
        <v>257</v>
      </c>
      <c r="N2" s="93" t="s">
        <v>258</v>
      </c>
      <c r="O2" s="93" t="s">
        <v>259</v>
      </c>
      <c r="P2" s="93" t="s">
        <v>260</v>
      </c>
    </row>
    <row r="3" spans="1:16" x14ac:dyDescent="0.2">
      <c r="A3" s="94" t="s">
        <v>630</v>
      </c>
      <c r="B3" s="104">
        <v>7.9</v>
      </c>
      <c r="C3" s="104">
        <v>7.6</v>
      </c>
      <c r="D3" s="104">
        <v>7.5</v>
      </c>
      <c r="E3" s="104">
        <v>8</v>
      </c>
      <c r="F3" s="104">
        <v>9</v>
      </c>
      <c r="G3" s="104">
        <v>9.1</v>
      </c>
      <c r="H3" s="104">
        <v>9.8000000000000007</v>
      </c>
      <c r="I3" s="104">
        <v>9.8000000000000007</v>
      </c>
      <c r="J3" s="104">
        <v>9.5</v>
      </c>
      <c r="K3" s="104">
        <v>8.9</v>
      </c>
      <c r="L3" s="104">
        <v>9</v>
      </c>
      <c r="M3" s="104">
        <v>7.8</v>
      </c>
      <c r="N3" s="104">
        <v>6.4</v>
      </c>
      <c r="O3" s="104">
        <v>5.9</v>
      </c>
      <c r="P3" s="104">
        <v>5.9</v>
      </c>
    </row>
    <row r="4" spans="1:16" x14ac:dyDescent="0.2">
      <c r="A4" s="96" t="s">
        <v>626</v>
      </c>
      <c r="B4" s="104">
        <v>4.2</v>
      </c>
      <c r="C4" s="104">
        <v>4</v>
      </c>
      <c r="D4" s="104">
        <v>3.2</v>
      </c>
      <c r="E4" s="104">
        <v>3.7</v>
      </c>
      <c r="F4" s="104">
        <v>3.5</v>
      </c>
      <c r="G4" s="104">
        <v>3.3</v>
      </c>
      <c r="H4" s="104">
        <v>3.8</v>
      </c>
      <c r="I4" s="104">
        <v>4.0999999999999996</v>
      </c>
      <c r="J4" s="104">
        <v>4.4000000000000004</v>
      </c>
      <c r="K4" s="104">
        <v>4.2</v>
      </c>
      <c r="L4" s="104">
        <v>4</v>
      </c>
      <c r="M4" s="104">
        <v>3.9</v>
      </c>
      <c r="N4" s="104">
        <v>3.2</v>
      </c>
      <c r="O4" s="104">
        <v>2.9</v>
      </c>
      <c r="P4" s="104">
        <v>3.1</v>
      </c>
    </row>
    <row r="5" spans="1:16" x14ac:dyDescent="0.25">
      <c r="A5" s="58" t="s">
        <v>829</v>
      </c>
    </row>
    <row r="7" spans="1:16" x14ac:dyDescent="0.25">
      <c r="A7" s="58" t="s">
        <v>788</v>
      </c>
    </row>
  </sheetData>
  <phoneticPr fontId="2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workbookViewId="0">
      <selection activeCell="F22" sqref="F22"/>
    </sheetView>
  </sheetViews>
  <sheetFormatPr defaultColWidth="9.140625" defaultRowHeight="13.5" x14ac:dyDescent="0.25"/>
  <cols>
    <col min="1" max="1" width="9.140625" style="36"/>
    <col min="2" max="2" width="9.140625" style="38"/>
    <col min="3" max="3" width="9.140625" style="37"/>
    <col min="4" max="16384" width="9.140625" style="36"/>
  </cols>
  <sheetData>
    <row r="1" spans="1:31" x14ac:dyDescent="0.25">
      <c r="A1" s="36" t="s">
        <v>699</v>
      </c>
      <c r="B1" s="36">
        <v>2010</v>
      </c>
      <c r="D1" s="36">
        <v>2011</v>
      </c>
      <c r="F1" s="36">
        <v>2012</v>
      </c>
      <c r="H1" s="36">
        <v>2013</v>
      </c>
      <c r="J1" s="36">
        <v>2014</v>
      </c>
      <c r="L1" s="36">
        <v>2015</v>
      </c>
      <c r="N1" s="36">
        <v>2016</v>
      </c>
      <c r="P1" s="36">
        <v>2017</v>
      </c>
      <c r="R1" s="36">
        <v>2018</v>
      </c>
      <c r="T1" s="36">
        <v>2019</v>
      </c>
      <c r="V1" s="36">
        <v>2020</v>
      </c>
      <c r="X1" s="36">
        <v>2021</v>
      </c>
      <c r="Z1" s="36">
        <v>2022</v>
      </c>
      <c r="AB1" s="36">
        <v>2023</v>
      </c>
      <c r="AD1" s="36">
        <v>2024</v>
      </c>
    </row>
    <row r="2" spans="1:31" x14ac:dyDescent="0.25">
      <c r="B2" s="38" t="s">
        <v>698</v>
      </c>
      <c r="C2" s="37" t="s">
        <v>697</v>
      </c>
      <c r="D2" s="38" t="s">
        <v>698</v>
      </c>
      <c r="E2" s="37" t="s">
        <v>697</v>
      </c>
      <c r="F2" s="38" t="s">
        <v>698</v>
      </c>
      <c r="G2" s="37" t="s">
        <v>697</v>
      </c>
      <c r="H2" s="38" t="s">
        <v>698</v>
      </c>
      <c r="I2" s="37" t="s">
        <v>697</v>
      </c>
      <c r="J2" s="38" t="s">
        <v>698</v>
      </c>
      <c r="K2" s="37" t="s">
        <v>697</v>
      </c>
      <c r="L2" s="38" t="s">
        <v>698</v>
      </c>
      <c r="M2" s="37" t="s">
        <v>697</v>
      </c>
      <c r="N2" s="38" t="s">
        <v>698</v>
      </c>
      <c r="O2" s="37" t="s">
        <v>697</v>
      </c>
      <c r="P2" s="38" t="s">
        <v>698</v>
      </c>
      <c r="Q2" s="37" t="s">
        <v>697</v>
      </c>
      <c r="R2" s="38" t="s">
        <v>698</v>
      </c>
      <c r="S2" s="37" t="s">
        <v>697</v>
      </c>
      <c r="T2" s="38" t="s">
        <v>698</v>
      </c>
      <c r="U2" s="37" t="s">
        <v>697</v>
      </c>
      <c r="V2" s="38" t="s">
        <v>698</v>
      </c>
      <c r="W2" s="37" t="s">
        <v>697</v>
      </c>
      <c r="X2" s="38" t="s">
        <v>698</v>
      </c>
      <c r="Y2" s="37" t="s">
        <v>697</v>
      </c>
      <c r="Z2" s="38" t="s">
        <v>698</v>
      </c>
      <c r="AA2" s="37" t="s">
        <v>697</v>
      </c>
      <c r="AB2" s="38" t="s">
        <v>698</v>
      </c>
      <c r="AC2" s="37" t="s">
        <v>697</v>
      </c>
      <c r="AD2" s="38" t="s">
        <v>698</v>
      </c>
      <c r="AE2" s="37" t="s">
        <v>697</v>
      </c>
    </row>
    <row r="3" spans="1:31" x14ac:dyDescent="0.25">
      <c r="A3" s="36" t="s">
        <v>756</v>
      </c>
      <c r="B3" s="38">
        <v>52625.229499999907</v>
      </c>
      <c r="C3" s="37">
        <v>0.54060499288714359</v>
      </c>
      <c r="D3" s="38">
        <v>48994.445333333337</v>
      </c>
      <c r="E3" s="37">
        <v>0.50717701217995947</v>
      </c>
      <c r="F3" s="38">
        <v>50686.843416666714</v>
      </c>
      <c r="G3" s="37">
        <v>0.53181102741675901</v>
      </c>
      <c r="H3" s="38">
        <v>42045.27974999998</v>
      </c>
      <c r="I3" s="37">
        <v>0.44542495643671914</v>
      </c>
      <c r="J3" s="38">
        <v>141045.48066666722</v>
      </c>
      <c r="K3" s="37">
        <v>1.5012913619116919</v>
      </c>
      <c r="L3" s="38">
        <v>185254.36858333336</v>
      </c>
      <c r="M3" s="37">
        <v>1.9750037862689571</v>
      </c>
      <c r="N3" s="38">
        <v>193137.97958333383</v>
      </c>
      <c r="O3" s="37">
        <v>2.0628376663829018</v>
      </c>
      <c r="P3" s="38">
        <v>203129.08891666631</v>
      </c>
      <c r="Q3" s="37">
        <v>2.1884361233591179</v>
      </c>
      <c r="R3" s="38">
        <v>215989.23774999983</v>
      </c>
      <c r="S3" s="37">
        <v>2.3609208285368291</v>
      </c>
      <c r="T3" s="38">
        <v>204752.80816666712</v>
      </c>
      <c r="U3" s="37">
        <v>2.2599298094240314</v>
      </c>
      <c r="V3" s="38">
        <v>219188.03100000098</v>
      </c>
      <c r="W3" s="37">
        <v>2.4598093988313439</v>
      </c>
      <c r="X3" s="38">
        <v>212736.93516666707</v>
      </c>
      <c r="Y3" s="37">
        <v>2.4257759481447199</v>
      </c>
      <c r="Z3" s="38">
        <v>129582.76816666659</v>
      </c>
      <c r="AA3" s="37">
        <v>1.512514430584428</v>
      </c>
      <c r="AB3" s="38">
        <v>120286.37475000032</v>
      </c>
      <c r="AC3" s="37">
        <v>1.4336635251444165</v>
      </c>
      <c r="AD3" s="38">
        <v>111385.4824166664</v>
      </c>
      <c r="AE3" s="37">
        <v>1.3664123580349317</v>
      </c>
    </row>
    <row r="4" spans="1:31" x14ac:dyDescent="0.25">
      <c r="A4" s="36" t="s">
        <v>757</v>
      </c>
      <c r="B4" s="38">
        <v>64937.202083333279</v>
      </c>
      <c r="C4" s="37">
        <v>0.63468510894121333</v>
      </c>
      <c r="D4" s="38">
        <v>67020.352916666598</v>
      </c>
      <c r="E4" s="37">
        <v>0.65505902391029569</v>
      </c>
      <c r="F4" s="38">
        <v>69077.862750000058</v>
      </c>
      <c r="G4" s="37">
        <v>0.67640350417924622</v>
      </c>
      <c r="H4" s="38">
        <v>61030.828166666564</v>
      </c>
      <c r="I4" s="37">
        <v>0.59789856084296211</v>
      </c>
      <c r="J4" s="38">
        <v>178335.32308333387</v>
      </c>
      <c r="K4" s="37">
        <v>1.7497736911884716</v>
      </c>
      <c r="L4" s="38">
        <v>218947.79425000004</v>
      </c>
      <c r="M4" s="37">
        <v>2.1697324222508696</v>
      </c>
      <c r="N4" s="38">
        <v>226140.43016666689</v>
      </c>
      <c r="O4" s="37">
        <v>2.2714715236535983</v>
      </c>
      <c r="P4" s="38">
        <v>248978.52333333335</v>
      </c>
      <c r="Q4" s="37">
        <v>2.53237800047641</v>
      </c>
      <c r="R4" s="38">
        <v>267323.4408333333</v>
      </c>
      <c r="S4" s="37">
        <v>2.7504359396879323</v>
      </c>
      <c r="T4" s="38">
        <v>250854.80183333383</v>
      </c>
      <c r="U4" s="37">
        <v>2.5818027144533255</v>
      </c>
      <c r="V4" s="38">
        <v>262970.59116666758</v>
      </c>
      <c r="W4" s="37">
        <v>2.700101894658482</v>
      </c>
      <c r="X4" s="38">
        <v>262945.68133333384</v>
      </c>
      <c r="Y4" s="37">
        <v>2.6920683117741127</v>
      </c>
      <c r="Z4" s="38">
        <v>178149.9485833332</v>
      </c>
      <c r="AA4" s="37">
        <v>1.8365593695230047</v>
      </c>
      <c r="AB4" s="38">
        <v>160236.96216666696</v>
      </c>
      <c r="AC4" s="37">
        <v>1.6709890089388293</v>
      </c>
      <c r="AD4" s="38">
        <v>142684.26291666666</v>
      </c>
      <c r="AE4" s="37">
        <v>1.5087083754887969</v>
      </c>
    </row>
    <row r="5" spans="1:31" x14ac:dyDescent="0.25">
      <c r="A5" s="36" t="s">
        <v>758</v>
      </c>
      <c r="B5" s="38">
        <v>19124.853166666675</v>
      </c>
      <c r="C5" s="37">
        <v>0.73787312783561321</v>
      </c>
      <c r="D5" s="38">
        <v>18248.810916666673</v>
      </c>
      <c r="E5" s="37">
        <v>0.67768223634374103</v>
      </c>
      <c r="F5" s="38">
        <v>21262.923833333323</v>
      </c>
      <c r="G5" s="37">
        <v>0.76463737766358808</v>
      </c>
      <c r="H5" s="38">
        <v>16191.748749999999</v>
      </c>
      <c r="I5" s="37">
        <v>0.55996488107361386</v>
      </c>
      <c r="J5" s="38">
        <v>48004.655250000033</v>
      </c>
      <c r="K5" s="37">
        <v>1.6090770966498433</v>
      </c>
      <c r="L5" s="38">
        <v>76314.60399999989</v>
      </c>
      <c r="M5" s="37">
        <v>2.5109925096140615</v>
      </c>
      <c r="N5" s="38">
        <v>75423.609499999817</v>
      </c>
      <c r="O5" s="37">
        <v>2.4776685739459894</v>
      </c>
      <c r="P5" s="38">
        <v>74426.78108333335</v>
      </c>
      <c r="Q5" s="37">
        <v>2.4618150931321732</v>
      </c>
      <c r="R5" s="38">
        <v>78502.208333333372</v>
      </c>
      <c r="S5" s="37">
        <v>2.6539711990591042</v>
      </c>
      <c r="T5" s="38">
        <v>82496.902833333239</v>
      </c>
      <c r="U5" s="37">
        <v>2.8199902363259115</v>
      </c>
      <c r="V5" s="38">
        <v>85095.922333333263</v>
      </c>
      <c r="W5" s="37">
        <v>2.9578572462769022</v>
      </c>
      <c r="X5" s="38">
        <v>67565.930833333376</v>
      </c>
      <c r="Y5" s="37">
        <v>2.3897760626175635</v>
      </c>
      <c r="Z5" s="38">
        <v>47303.513416666676</v>
      </c>
      <c r="AA5" s="37">
        <v>1.7317232175910549</v>
      </c>
      <c r="AB5" s="38">
        <v>35806.366833333341</v>
      </c>
      <c r="AC5" s="37">
        <v>1.3617508391006952</v>
      </c>
      <c r="AD5" s="38">
        <v>32573.057416666696</v>
      </c>
      <c r="AE5" s="37">
        <v>1.312835557653911</v>
      </c>
    </row>
    <row r="6" spans="1:31" x14ac:dyDescent="0.25">
      <c r="A6" s="36" t="s">
        <v>759</v>
      </c>
      <c r="B6" s="38">
        <v>29505.389083333346</v>
      </c>
      <c r="C6" s="37">
        <v>0.78030559316216186</v>
      </c>
      <c r="D6" s="38">
        <v>26652.244166666653</v>
      </c>
      <c r="E6" s="37">
        <v>0.73883025949609926</v>
      </c>
      <c r="F6" s="38">
        <v>26060.251333333308</v>
      </c>
      <c r="G6" s="37">
        <v>0.76253246357567295</v>
      </c>
      <c r="H6" s="38">
        <v>21921.015166666639</v>
      </c>
      <c r="I6" s="37">
        <v>0.6695033824071529</v>
      </c>
      <c r="J6" s="38">
        <v>85693.842583333273</v>
      </c>
      <c r="K6" s="37">
        <v>2.6652295667607562</v>
      </c>
      <c r="L6" s="38">
        <v>101381.9468333335</v>
      </c>
      <c r="M6" s="37">
        <v>3.1513965075024313</v>
      </c>
      <c r="N6" s="38">
        <v>109661.52450000007</v>
      </c>
      <c r="O6" s="37">
        <v>3.3718164403356101</v>
      </c>
      <c r="P6" s="38">
        <v>119822.76174999986</v>
      </c>
      <c r="Q6" s="37">
        <v>3.5915015269347128</v>
      </c>
      <c r="R6" s="38">
        <v>131344.71383333317</v>
      </c>
      <c r="S6" s="37">
        <v>3.8273440869045827</v>
      </c>
      <c r="T6" s="38">
        <v>117310.43266666637</v>
      </c>
      <c r="U6" s="37">
        <v>3.3352730635330383</v>
      </c>
      <c r="V6" s="38">
        <v>126577.66683333328</v>
      </c>
      <c r="W6" s="37">
        <v>3.5338706295162003</v>
      </c>
      <c r="X6" s="38">
        <v>139475.05333333343</v>
      </c>
      <c r="Y6" s="37">
        <v>3.8411350193727629</v>
      </c>
      <c r="Z6" s="38">
        <v>80043.329333333415</v>
      </c>
      <c r="AA6" s="37">
        <v>2.2290704799809986</v>
      </c>
      <c r="AB6" s="38">
        <v>82290.566666666578</v>
      </c>
      <c r="AC6" s="37">
        <v>2.3492662533077686</v>
      </c>
      <c r="AD6" s="38">
        <v>75408.912583333222</v>
      </c>
      <c r="AE6" s="37">
        <v>2.1930288514632834</v>
      </c>
    </row>
    <row r="7" spans="1:31" x14ac:dyDescent="0.25">
      <c r="A7" s="36" t="s">
        <v>760</v>
      </c>
      <c r="B7" s="38">
        <v>16306.959833333329</v>
      </c>
      <c r="C7" s="37">
        <v>0.42265118377821531</v>
      </c>
      <c r="D7" s="38">
        <v>22119.297833333349</v>
      </c>
      <c r="E7" s="37">
        <v>0.56268753831001328</v>
      </c>
      <c r="F7" s="38">
        <v>21754.687583333372</v>
      </c>
      <c r="G7" s="37">
        <v>0.54195068687405912</v>
      </c>
      <c r="H7" s="38">
        <v>22918.064249999992</v>
      </c>
      <c r="I7" s="37">
        <v>0.56703034175937983</v>
      </c>
      <c r="J7" s="38">
        <v>44636.825250000038</v>
      </c>
      <c r="K7" s="37">
        <v>1.1177956499208159</v>
      </c>
      <c r="L7" s="38">
        <v>41251.243416666643</v>
      </c>
      <c r="M7" s="37">
        <v>1.0757259292508035</v>
      </c>
      <c r="N7" s="38">
        <v>41055.296166666689</v>
      </c>
      <c r="O7" s="37">
        <v>1.121960778953871</v>
      </c>
      <c r="P7" s="38">
        <v>54728.980499999961</v>
      </c>
      <c r="Q7" s="37">
        <v>1.5761715747731473</v>
      </c>
      <c r="R7" s="38">
        <v>57476.518666666641</v>
      </c>
      <c r="S7" s="37">
        <v>1.7262024130774922</v>
      </c>
      <c r="T7" s="38">
        <v>51047.466333333257</v>
      </c>
      <c r="U7" s="37">
        <v>1.5593836333658493</v>
      </c>
      <c r="V7" s="38">
        <v>51297.002000000037</v>
      </c>
      <c r="W7" s="37">
        <v>1.5636960588504512</v>
      </c>
      <c r="X7" s="38">
        <v>55904.69716666665</v>
      </c>
      <c r="Y7" s="37">
        <v>1.6894529158530212</v>
      </c>
      <c r="Z7" s="38">
        <v>50803.105833333284</v>
      </c>
      <c r="AA7" s="37">
        <v>1.5040601858363547</v>
      </c>
      <c r="AB7" s="38">
        <v>42140.028666666629</v>
      </c>
      <c r="AC7" s="37">
        <v>1.2189441256900202</v>
      </c>
      <c r="AD7" s="38">
        <v>34702.292916666709</v>
      </c>
      <c r="AE7" s="37">
        <v>0.98093293863585995</v>
      </c>
    </row>
  </sheetData>
  <phoneticPr fontId="2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Q20"/>
  <sheetViews>
    <sheetView topLeftCell="A8" zoomScaleNormal="100" workbookViewId="0">
      <selection activeCell="F22" sqref="F22"/>
    </sheetView>
  </sheetViews>
  <sheetFormatPr defaultColWidth="24" defaultRowHeight="13.5" x14ac:dyDescent="0.2"/>
  <cols>
    <col min="1" max="16384" width="24" style="29"/>
  </cols>
  <sheetData>
    <row r="1" spans="1:16" ht="20.100000000000001" hidden="1" customHeight="1" x14ac:dyDescent="0.25">
      <c r="A1" s="29" t="s">
        <v>524</v>
      </c>
      <c r="B1" s="30" t="s">
        <v>246</v>
      </c>
      <c r="C1" s="30" t="s">
        <v>247</v>
      </c>
      <c r="D1" s="30" t="s">
        <v>248</v>
      </c>
      <c r="E1" s="30" t="s">
        <v>249</v>
      </c>
      <c r="F1" s="30" t="s">
        <v>250</v>
      </c>
      <c r="G1" s="30" t="s">
        <v>251</v>
      </c>
      <c r="H1" s="30" t="s">
        <v>252</v>
      </c>
      <c r="I1" s="30" t="s">
        <v>253</v>
      </c>
      <c r="J1" s="30" t="s">
        <v>254</v>
      </c>
      <c r="K1" s="30" t="s">
        <v>255</v>
      </c>
      <c r="L1" s="30" t="s">
        <v>256</v>
      </c>
      <c r="M1" s="30" t="s">
        <v>257</v>
      </c>
      <c r="N1" s="30" t="s">
        <v>258</v>
      </c>
      <c r="O1" s="30" t="s">
        <v>259</v>
      </c>
      <c r="P1" s="30" t="s">
        <v>260</v>
      </c>
    </row>
    <row r="2" spans="1:16" ht="20.100000000000001" hidden="1" customHeight="1" x14ac:dyDescent="0.25">
      <c r="A2" s="30" t="s">
        <v>388</v>
      </c>
      <c r="B2" s="32">
        <v>15868</v>
      </c>
      <c r="C2" s="32">
        <v>15998</v>
      </c>
      <c r="D2" s="32">
        <v>16076</v>
      </c>
      <c r="E2" s="32">
        <v>16196</v>
      </c>
      <c r="F2" s="32">
        <v>15959</v>
      </c>
      <c r="G2" s="32">
        <v>16086</v>
      </c>
      <c r="H2" s="32">
        <v>16187</v>
      </c>
      <c r="I2" s="32">
        <v>16183</v>
      </c>
      <c r="J2" s="32">
        <v>16287</v>
      </c>
      <c r="K2" s="32">
        <v>16318</v>
      </c>
      <c r="L2" s="32">
        <v>16773</v>
      </c>
      <c r="M2" s="32">
        <v>16770</v>
      </c>
      <c r="N2" s="32">
        <v>16339</v>
      </c>
      <c r="O2" s="32">
        <v>16204</v>
      </c>
      <c r="P2" s="32">
        <v>16172</v>
      </c>
    </row>
    <row r="3" spans="1:16" ht="20.100000000000001" hidden="1" customHeight="1" x14ac:dyDescent="0.25">
      <c r="A3" s="30" t="s">
        <v>630</v>
      </c>
      <c r="B3" s="32">
        <v>5466</v>
      </c>
      <c r="C3" s="32">
        <v>5431</v>
      </c>
      <c r="D3" s="32">
        <v>5381</v>
      </c>
      <c r="E3" s="32">
        <v>5387</v>
      </c>
      <c r="F3" s="32">
        <v>5216</v>
      </c>
      <c r="G3" s="32">
        <v>5127</v>
      </c>
      <c r="H3" s="32">
        <v>5029</v>
      </c>
      <c r="I3" s="32">
        <v>4949</v>
      </c>
      <c r="J3" s="32">
        <v>4837</v>
      </c>
      <c r="K3" s="32">
        <v>4729</v>
      </c>
      <c r="L3" s="32">
        <v>4778</v>
      </c>
      <c r="M3" s="32">
        <v>4567</v>
      </c>
      <c r="N3" s="32">
        <v>4299</v>
      </c>
      <c r="O3" s="32">
        <v>4248</v>
      </c>
      <c r="P3" s="32">
        <v>4162</v>
      </c>
    </row>
    <row r="4" spans="1:16" ht="20.100000000000001" hidden="1" customHeight="1" x14ac:dyDescent="0.25">
      <c r="A4" s="30" t="s">
        <v>629</v>
      </c>
      <c r="B4" s="32">
        <f t="shared" ref="B4:P4" si="0">SUM(B5:B7)</f>
        <v>3351</v>
      </c>
      <c r="C4" s="32">
        <f t="shared" si="0"/>
        <v>3351</v>
      </c>
      <c r="D4" s="32">
        <f t="shared" si="0"/>
        <v>3320</v>
      </c>
      <c r="E4" s="32">
        <f t="shared" si="0"/>
        <v>3345</v>
      </c>
      <c r="F4" s="32">
        <f t="shared" si="0"/>
        <v>3214</v>
      </c>
      <c r="G4" s="32">
        <f t="shared" si="0"/>
        <v>3127</v>
      </c>
      <c r="H4" s="32">
        <f t="shared" si="0"/>
        <v>3053</v>
      </c>
      <c r="I4" s="32">
        <f t="shared" si="0"/>
        <v>3066</v>
      </c>
      <c r="J4" s="32">
        <f t="shared" si="0"/>
        <v>3004</v>
      </c>
      <c r="K4" s="32">
        <f t="shared" si="0"/>
        <v>3001</v>
      </c>
      <c r="L4" s="32">
        <f t="shared" si="0"/>
        <v>3184</v>
      </c>
      <c r="M4" s="32">
        <f t="shared" si="0"/>
        <v>3126</v>
      </c>
      <c r="N4" s="32">
        <f t="shared" si="0"/>
        <v>2892</v>
      </c>
      <c r="O4" s="32">
        <f t="shared" si="0"/>
        <v>2783</v>
      </c>
      <c r="P4" s="32">
        <f t="shared" si="0"/>
        <v>2687</v>
      </c>
    </row>
    <row r="5" spans="1:16" ht="20.100000000000001" hidden="1" customHeight="1" x14ac:dyDescent="0.25">
      <c r="A5" s="30" t="s">
        <v>628</v>
      </c>
      <c r="B5" s="32">
        <v>1324</v>
      </c>
      <c r="C5" s="32">
        <v>1404</v>
      </c>
      <c r="D5" s="32">
        <v>1419</v>
      </c>
      <c r="E5" s="32">
        <v>1515</v>
      </c>
      <c r="F5" s="32">
        <v>1496</v>
      </c>
      <c r="G5" s="32">
        <v>1472</v>
      </c>
      <c r="H5" s="32">
        <v>1473</v>
      </c>
      <c r="I5" s="32">
        <v>1492</v>
      </c>
      <c r="J5" s="32">
        <v>1511</v>
      </c>
      <c r="K5" s="32">
        <v>1501</v>
      </c>
      <c r="L5" s="32">
        <v>1554</v>
      </c>
      <c r="M5" s="32">
        <v>1496</v>
      </c>
      <c r="N5" s="32">
        <v>1380</v>
      </c>
      <c r="O5" s="32">
        <v>1353</v>
      </c>
      <c r="P5" s="32">
        <v>1288</v>
      </c>
    </row>
    <row r="6" spans="1:16" ht="20.100000000000001" hidden="1" customHeight="1" x14ac:dyDescent="0.25">
      <c r="A6" s="30" t="s">
        <v>627</v>
      </c>
      <c r="B6" s="32">
        <v>1015</v>
      </c>
      <c r="C6" s="32">
        <v>923</v>
      </c>
      <c r="D6" s="32">
        <v>885</v>
      </c>
      <c r="E6" s="32">
        <v>849</v>
      </c>
      <c r="F6" s="32">
        <v>794</v>
      </c>
      <c r="G6" s="32">
        <v>805</v>
      </c>
      <c r="H6" s="32">
        <v>761</v>
      </c>
      <c r="I6" s="32">
        <v>805</v>
      </c>
      <c r="J6" s="32">
        <v>792</v>
      </c>
      <c r="K6" s="32">
        <v>827</v>
      </c>
      <c r="L6" s="32">
        <v>950</v>
      </c>
      <c r="M6" s="32">
        <v>947</v>
      </c>
      <c r="N6" s="32">
        <v>865</v>
      </c>
      <c r="O6" s="32">
        <v>809</v>
      </c>
      <c r="P6" s="32">
        <v>797</v>
      </c>
    </row>
    <row r="7" spans="1:16" ht="20.100000000000001" hidden="1" customHeight="1" x14ac:dyDescent="0.25">
      <c r="A7" s="30" t="s">
        <v>626</v>
      </c>
      <c r="B7" s="32">
        <v>1012</v>
      </c>
      <c r="C7" s="32">
        <v>1024</v>
      </c>
      <c r="D7" s="32">
        <v>1016</v>
      </c>
      <c r="E7" s="32">
        <v>981</v>
      </c>
      <c r="F7" s="32">
        <v>924</v>
      </c>
      <c r="G7" s="32">
        <v>850</v>
      </c>
      <c r="H7" s="32">
        <v>819</v>
      </c>
      <c r="I7" s="32">
        <v>769</v>
      </c>
      <c r="J7" s="32">
        <v>701</v>
      </c>
      <c r="K7" s="32">
        <v>673</v>
      </c>
      <c r="L7" s="32">
        <v>680</v>
      </c>
      <c r="M7" s="32">
        <v>683</v>
      </c>
      <c r="N7" s="32">
        <v>647</v>
      </c>
      <c r="O7" s="32">
        <v>621</v>
      </c>
      <c r="P7" s="32">
        <v>602</v>
      </c>
    </row>
    <row r="8" spans="1:16" ht="20.100000000000001" customHeight="1" x14ac:dyDescent="0.25">
      <c r="A8" s="58" t="s">
        <v>877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x14ac:dyDescent="0.25">
      <c r="A9" s="29" t="s">
        <v>524</v>
      </c>
      <c r="B9" s="64" t="s">
        <v>246</v>
      </c>
      <c r="C9" s="64" t="s">
        <v>247</v>
      </c>
      <c r="D9" s="64" t="s">
        <v>248</v>
      </c>
      <c r="E9" s="64" t="s">
        <v>249</v>
      </c>
      <c r="F9" s="64" t="s">
        <v>250</v>
      </c>
      <c r="G9" s="64" t="s">
        <v>251</v>
      </c>
      <c r="H9" s="64" t="s">
        <v>252</v>
      </c>
      <c r="I9" s="64" t="s">
        <v>253</v>
      </c>
      <c r="J9" s="64" t="s">
        <v>254</v>
      </c>
      <c r="K9" s="64" t="s">
        <v>255</v>
      </c>
      <c r="L9" s="64" t="s">
        <v>256</v>
      </c>
      <c r="M9" s="64" t="s">
        <v>257</v>
      </c>
      <c r="N9" s="64" t="s">
        <v>258</v>
      </c>
      <c r="O9" s="64" t="s">
        <v>259</v>
      </c>
      <c r="P9" s="64" t="s">
        <v>260</v>
      </c>
    </row>
    <row r="10" spans="1:16" x14ac:dyDescent="0.25">
      <c r="A10" s="30" t="s">
        <v>831</v>
      </c>
      <c r="B10" s="91">
        <f>B19/B20*100</f>
        <v>2.8145865434001029</v>
      </c>
      <c r="C10" s="91">
        <f t="shared" ref="C10:P10" si="1">C19/C20*100</f>
        <v>3.2505175983436851</v>
      </c>
      <c r="D10" s="91">
        <f t="shared" si="1"/>
        <v>3.3154967999160636</v>
      </c>
      <c r="E10" s="91">
        <f t="shared" si="1"/>
        <v>3.3054348977645933</v>
      </c>
      <c r="F10" s="91">
        <f t="shared" si="1"/>
        <v>2.9270888770622672</v>
      </c>
      <c r="G10" s="91">
        <f t="shared" si="1"/>
        <v>3.2729211087420045</v>
      </c>
      <c r="H10" s="91">
        <f t="shared" si="1"/>
        <v>2.8730107871408737</v>
      </c>
      <c r="I10" s="91">
        <f t="shared" si="1"/>
        <v>3.2212885154061621</v>
      </c>
      <c r="J10" s="91">
        <f t="shared" si="1"/>
        <v>3.4211389222865889</v>
      </c>
      <c r="K10" s="91">
        <f t="shared" si="1"/>
        <v>3.9735099337748347</v>
      </c>
      <c r="L10" s="91">
        <f t="shared" si="1"/>
        <v>5.0274941084053424</v>
      </c>
      <c r="M10" s="91">
        <f t="shared" si="1"/>
        <v>4.7662485746864309</v>
      </c>
      <c r="N10" s="91">
        <f t="shared" si="1"/>
        <v>4.5523520485584212</v>
      </c>
      <c r="O10" s="91">
        <f t="shared" si="1"/>
        <v>4.7794994040524434</v>
      </c>
      <c r="P10" s="91">
        <f t="shared" si="1"/>
        <v>5.1643768400392549</v>
      </c>
    </row>
    <row r="11" spans="1:16" x14ac:dyDescent="0.25">
      <c r="A11" s="30" t="s">
        <v>832</v>
      </c>
      <c r="B11" s="109">
        <f>B19</f>
        <v>274</v>
      </c>
      <c r="C11" s="109">
        <f t="shared" ref="C11:P11" si="2">C19</f>
        <v>314</v>
      </c>
      <c r="D11" s="109">
        <f t="shared" si="2"/>
        <v>316</v>
      </c>
      <c r="E11" s="109">
        <f t="shared" si="2"/>
        <v>312</v>
      </c>
      <c r="F11" s="109">
        <f t="shared" si="2"/>
        <v>275</v>
      </c>
      <c r="G11" s="109">
        <f t="shared" si="2"/>
        <v>307</v>
      </c>
      <c r="H11" s="109">
        <f t="shared" si="2"/>
        <v>269</v>
      </c>
      <c r="I11" s="109">
        <f t="shared" si="2"/>
        <v>299</v>
      </c>
      <c r="J11" s="109">
        <f t="shared" si="2"/>
        <v>313</v>
      </c>
      <c r="K11" s="109">
        <f t="shared" si="2"/>
        <v>360</v>
      </c>
      <c r="L11" s="109">
        <f t="shared" si="2"/>
        <v>448</v>
      </c>
      <c r="M11" s="109">
        <f t="shared" si="2"/>
        <v>418</v>
      </c>
      <c r="N11" s="109">
        <f t="shared" si="2"/>
        <v>390</v>
      </c>
      <c r="O11" s="109">
        <f t="shared" si="2"/>
        <v>401</v>
      </c>
      <c r="P11" s="109">
        <f t="shared" si="2"/>
        <v>421</v>
      </c>
    </row>
    <row r="12" spans="1:16" x14ac:dyDescent="0.25">
      <c r="A12" s="58" t="s">
        <v>829</v>
      </c>
    </row>
    <row r="14" spans="1:16" x14ac:dyDescent="0.25">
      <c r="A14" s="58" t="s">
        <v>833</v>
      </c>
    </row>
    <row r="15" spans="1:16" x14ac:dyDescent="0.25">
      <c r="A15" s="58" t="s">
        <v>834</v>
      </c>
    </row>
    <row r="18" spans="1:17" x14ac:dyDescent="0.2">
      <c r="A18" s="92" t="s">
        <v>524</v>
      </c>
      <c r="B18" s="93" t="s">
        <v>246</v>
      </c>
      <c r="C18" s="93" t="s">
        <v>247</v>
      </c>
      <c r="D18" s="93" t="s">
        <v>248</v>
      </c>
      <c r="E18" s="93" t="s">
        <v>249</v>
      </c>
      <c r="F18" s="93" t="s">
        <v>250</v>
      </c>
      <c r="G18" s="93" t="s">
        <v>251</v>
      </c>
      <c r="H18" s="93" t="s">
        <v>252</v>
      </c>
      <c r="I18" s="93" t="s">
        <v>253</v>
      </c>
      <c r="J18" s="93" t="s">
        <v>254</v>
      </c>
      <c r="K18" s="93" t="s">
        <v>255</v>
      </c>
      <c r="L18" s="93" t="s">
        <v>256</v>
      </c>
      <c r="M18" s="93" t="s">
        <v>257</v>
      </c>
      <c r="N18" s="93" t="s">
        <v>258</v>
      </c>
      <c r="O18" s="93" t="s">
        <v>259</v>
      </c>
      <c r="P18" s="93" t="s">
        <v>260</v>
      </c>
    </row>
    <row r="19" spans="1:17" x14ac:dyDescent="0.2">
      <c r="A19" s="96" t="s">
        <v>630</v>
      </c>
      <c r="B19" s="95">
        <v>274</v>
      </c>
      <c r="C19" s="95">
        <v>314</v>
      </c>
      <c r="D19" s="95">
        <v>316</v>
      </c>
      <c r="E19" s="95">
        <v>312</v>
      </c>
      <c r="F19" s="95">
        <v>275</v>
      </c>
      <c r="G19" s="95">
        <v>307</v>
      </c>
      <c r="H19" s="95">
        <v>269</v>
      </c>
      <c r="I19" s="95">
        <v>299</v>
      </c>
      <c r="J19" s="95">
        <v>313</v>
      </c>
      <c r="K19" s="95">
        <v>360</v>
      </c>
      <c r="L19" s="95">
        <v>448</v>
      </c>
      <c r="M19" s="95">
        <v>418</v>
      </c>
      <c r="N19" s="95">
        <v>390</v>
      </c>
      <c r="O19" s="95">
        <v>401</v>
      </c>
      <c r="P19" s="95">
        <v>421</v>
      </c>
    </row>
    <row r="20" spans="1:17" x14ac:dyDescent="0.2">
      <c r="A20" s="96" t="s">
        <v>630</v>
      </c>
      <c r="B20" s="95">
        <v>9735</v>
      </c>
      <c r="C20" s="95">
        <v>9660</v>
      </c>
      <c r="D20" s="95">
        <v>9531</v>
      </c>
      <c r="E20" s="95">
        <v>9439</v>
      </c>
      <c r="F20" s="95">
        <v>9395</v>
      </c>
      <c r="G20" s="95">
        <v>9380</v>
      </c>
      <c r="H20" s="95">
        <v>9363</v>
      </c>
      <c r="I20" s="95">
        <v>9282</v>
      </c>
      <c r="J20" s="95">
        <v>9149</v>
      </c>
      <c r="K20" s="95">
        <v>9060</v>
      </c>
      <c r="L20" s="95">
        <v>8911</v>
      </c>
      <c r="M20" s="95">
        <v>8770</v>
      </c>
      <c r="N20" s="95">
        <v>8567</v>
      </c>
      <c r="O20" s="95">
        <v>8390</v>
      </c>
      <c r="P20" s="95">
        <v>8152</v>
      </c>
      <c r="Q20" s="95"/>
    </row>
  </sheetData>
  <phoneticPr fontId="2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F22" sqref="F22"/>
    </sheetView>
  </sheetViews>
  <sheetFormatPr defaultColWidth="9.140625" defaultRowHeight="13.5" x14ac:dyDescent="0.2"/>
  <cols>
    <col min="1" max="1" width="33.28515625" style="27" bestFit="1" customWidth="1"/>
    <col min="2" max="16384" width="9.140625" style="27"/>
  </cols>
  <sheetData>
    <row r="1" spans="1:16" x14ac:dyDescent="0.25">
      <c r="A1" s="58" t="s">
        <v>878</v>
      </c>
    </row>
    <row r="2" spans="1:16" x14ac:dyDescent="0.2">
      <c r="A2" s="81"/>
      <c r="B2" s="81">
        <v>2010</v>
      </c>
      <c r="C2" s="81">
        <v>2011</v>
      </c>
      <c r="D2" s="81">
        <v>2012</v>
      </c>
      <c r="E2" s="81">
        <v>2013</v>
      </c>
      <c r="F2" s="81">
        <v>2014</v>
      </c>
      <c r="G2" s="81">
        <v>2015</v>
      </c>
      <c r="H2" s="81">
        <v>2016</v>
      </c>
      <c r="I2" s="81">
        <v>2017</v>
      </c>
      <c r="J2" s="81">
        <v>2018</v>
      </c>
      <c r="K2" s="81">
        <v>2019</v>
      </c>
      <c r="L2" s="81">
        <v>2020</v>
      </c>
      <c r="M2" s="81">
        <v>2021</v>
      </c>
      <c r="N2" s="81">
        <v>2022</v>
      </c>
      <c r="O2" s="81">
        <v>2023</v>
      </c>
      <c r="P2" s="81">
        <v>2024</v>
      </c>
    </row>
    <row r="3" spans="1:16" x14ac:dyDescent="0.2">
      <c r="A3" s="110" t="s">
        <v>704</v>
      </c>
      <c r="B3" s="82">
        <v>19.219139021294769</v>
      </c>
      <c r="C3" s="82">
        <v>18.847524423349878</v>
      </c>
      <c r="D3" s="82">
        <v>18.432993511024449</v>
      </c>
      <c r="E3" s="82">
        <v>17.973705232837091</v>
      </c>
      <c r="F3" s="82">
        <v>17.757734317537199</v>
      </c>
      <c r="G3" s="82">
        <v>18.546427332281429</v>
      </c>
      <c r="H3" s="82">
        <v>18.731997038178715</v>
      </c>
      <c r="I3" s="82">
        <v>19.002263660078881</v>
      </c>
      <c r="J3" s="82">
        <v>19.222651005372676</v>
      </c>
      <c r="K3" s="82">
        <v>19.885750706526142</v>
      </c>
      <c r="L3" s="82">
        <v>21.033518730451348</v>
      </c>
      <c r="M3" s="82">
        <v>20.302368399767271</v>
      </c>
      <c r="N3" s="82">
        <v>18.466169767328587</v>
      </c>
      <c r="O3" s="82">
        <v>18.071564242138326</v>
      </c>
      <c r="P3" s="82">
        <v>18.361091447240639</v>
      </c>
    </row>
    <row r="4" spans="1:16" x14ac:dyDescent="0.2">
      <c r="A4" s="110" t="s">
        <v>703</v>
      </c>
      <c r="B4" s="82">
        <v>26.271443508185431</v>
      </c>
      <c r="C4" s="82">
        <v>25.81110208888698</v>
      </c>
      <c r="D4" s="82">
        <v>25.067788879558218</v>
      </c>
      <c r="E4" s="82">
        <v>24.657923547011706</v>
      </c>
      <c r="F4" s="82">
        <v>23.745254832614314</v>
      </c>
      <c r="G4" s="82">
        <v>23.771902930738658</v>
      </c>
      <c r="H4" s="82">
        <v>23.926934063866444</v>
      </c>
      <c r="I4" s="82">
        <v>24.162234718025964</v>
      </c>
      <c r="J4" s="82">
        <v>23.969001128244408</v>
      </c>
      <c r="K4" s="82">
        <v>23.883616086681425</v>
      </c>
      <c r="L4" s="82">
        <v>24.590531438965684</v>
      </c>
      <c r="M4" s="82">
        <v>23.89973263053075</v>
      </c>
      <c r="N4" s="82">
        <v>21.447437184165857</v>
      </c>
      <c r="O4" s="82">
        <v>20.507546222345894</v>
      </c>
      <c r="P4" s="82">
        <v>20.292239197472831</v>
      </c>
    </row>
    <row r="5" spans="1:16" x14ac:dyDescent="0.25">
      <c r="A5" s="58" t="s">
        <v>829</v>
      </c>
    </row>
    <row r="6" spans="1:16" x14ac:dyDescent="0.2">
      <c r="A6" s="29"/>
    </row>
    <row r="7" spans="1:16" x14ac:dyDescent="0.25">
      <c r="A7" s="58" t="s">
        <v>788</v>
      </c>
    </row>
  </sheetData>
  <phoneticPr fontId="2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Q7"/>
  <sheetViews>
    <sheetView zoomScaleNormal="100" workbookViewId="0">
      <selection activeCell="F22" sqref="F22"/>
    </sheetView>
  </sheetViews>
  <sheetFormatPr defaultColWidth="24" defaultRowHeight="13.5" x14ac:dyDescent="0.2"/>
  <cols>
    <col min="1" max="16384" width="24" style="29"/>
  </cols>
  <sheetData>
    <row r="1" spans="1:17" x14ac:dyDescent="0.25">
      <c r="A1" s="58" t="s">
        <v>879</v>
      </c>
    </row>
    <row r="2" spans="1:17" ht="20.100000000000001" customHeight="1" x14ac:dyDescent="0.2">
      <c r="A2" s="111"/>
      <c r="B2" s="105" t="s">
        <v>442</v>
      </c>
      <c r="C2" s="105" t="s">
        <v>441</v>
      </c>
      <c r="D2" s="105" t="s">
        <v>440</v>
      </c>
      <c r="E2" s="105" t="s">
        <v>439</v>
      </c>
      <c r="F2" s="105" t="s">
        <v>438</v>
      </c>
      <c r="G2" s="105" t="s">
        <v>437</v>
      </c>
      <c r="H2" s="105" t="s">
        <v>436</v>
      </c>
      <c r="I2" s="105" t="s">
        <v>435</v>
      </c>
      <c r="J2" s="105" t="s">
        <v>434</v>
      </c>
      <c r="K2" s="105" t="s">
        <v>433</v>
      </c>
      <c r="L2" s="105" t="s">
        <v>432</v>
      </c>
      <c r="M2" s="105" t="s">
        <v>431</v>
      </c>
      <c r="N2" s="105" t="s">
        <v>430</v>
      </c>
      <c r="O2" s="105" t="s">
        <v>429</v>
      </c>
      <c r="P2" s="105" t="s">
        <v>428</v>
      </c>
      <c r="Q2" s="105" t="s">
        <v>801</v>
      </c>
    </row>
    <row r="3" spans="1:17" ht="20.100000000000001" customHeight="1" x14ac:dyDescent="0.2">
      <c r="A3" s="112" t="s">
        <v>423</v>
      </c>
      <c r="B3" s="113">
        <v>15</v>
      </c>
      <c r="C3" s="113">
        <v>15</v>
      </c>
      <c r="D3" s="113">
        <v>15</v>
      </c>
      <c r="E3" s="113">
        <v>14</v>
      </c>
      <c r="F3" s="113">
        <v>14</v>
      </c>
      <c r="G3" s="113">
        <v>14</v>
      </c>
      <c r="H3" s="113">
        <v>14</v>
      </c>
      <c r="I3" s="113">
        <v>14</v>
      </c>
      <c r="J3" s="113">
        <v>14</v>
      </c>
      <c r="K3" s="113">
        <v>14</v>
      </c>
      <c r="L3" s="113">
        <v>14</v>
      </c>
      <c r="M3" s="113">
        <v>14</v>
      </c>
      <c r="N3" s="113">
        <v>14</v>
      </c>
      <c r="O3" s="113">
        <v>14</v>
      </c>
      <c r="P3" s="113">
        <v>15</v>
      </c>
      <c r="Q3" s="113">
        <v>14</v>
      </c>
    </row>
    <row r="4" spans="1:17" ht="20.100000000000001" customHeight="1" x14ac:dyDescent="0.2">
      <c r="A4" s="105" t="s">
        <v>422</v>
      </c>
      <c r="B4" s="113" t="s">
        <v>362</v>
      </c>
      <c r="C4" s="113" t="s">
        <v>362</v>
      </c>
      <c r="D4" s="113" t="s">
        <v>362</v>
      </c>
      <c r="E4" s="113" t="s">
        <v>362</v>
      </c>
      <c r="F4" s="113" t="s">
        <v>362</v>
      </c>
      <c r="G4" s="113" t="s">
        <v>362</v>
      </c>
      <c r="H4" s="113" t="s">
        <v>362</v>
      </c>
      <c r="I4" s="113">
        <v>20</v>
      </c>
      <c r="J4" s="113">
        <v>20</v>
      </c>
      <c r="K4" s="113">
        <v>19</v>
      </c>
      <c r="L4" s="113">
        <v>19</v>
      </c>
      <c r="M4" s="113">
        <v>19</v>
      </c>
      <c r="N4" s="113">
        <v>19</v>
      </c>
      <c r="O4" s="113">
        <v>19</v>
      </c>
      <c r="P4" s="113">
        <v>19</v>
      </c>
      <c r="Q4" s="113">
        <v>19</v>
      </c>
    </row>
    <row r="5" spans="1:17" x14ac:dyDescent="0.25">
      <c r="A5" s="58" t="s">
        <v>835</v>
      </c>
    </row>
    <row r="7" spans="1:17" x14ac:dyDescent="0.25">
      <c r="A7" s="58" t="s">
        <v>788</v>
      </c>
    </row>
  </sheetData>
  <phoneticPr fontId="2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BS8"/>
  <sheetViews>
    <sheetView zoomScaleNormal="100" workbookViewId="0">
      <selection activeCell="F22" sqref="F22"/>
    </sheetView>
  </sheetViews>
  <sheetFormatPr defaultColWidth="24" defaultRowHeight="13.5" x14ac:dyDescent="0.2"/>
  <cols>
    <col min="1" max="16384" width="24" style="29"/>
  </cols>
  <sheetData>
    <row r="1" spans="1:71" x14ac:dyDescent="0.25">
      <c r="A1" s="58" t="s">
        <v>880</v>
      </c>
    </row>
    <row r="2" spans="1:71" ht="20.100000000000001" customHeight="1" x14ac:dyDescent="0.25">
      <c r="A2" s="137" t="s">
        <v>355</v>
      </c>
      <c r="B2" s="140" t="s">
        <v>258</v>
      </c>
      <c r="C2" s="140" t="s">
        <v>258</v>
      </c>
      <c r="D2" s="140" t="s">
        <v>258</v>
      </c>
      <c r="E2" s="140" t="s">
        <v>258</v>
      </c>
      <c r="F2" s="140" t="s">
        <v>258</v>
      </c>
      <c r="G2" s="140" t="s">
        <v>258</v>
      </c>
      <c r="H2" s="140" t="s">
        <v>258</v>
      </c>
      <c r="I2" s="140" t="s">
        <v>258</v>
      </c>
      <c r="J2" s="140" t="s">
        <v>258</v>
      </c>
      <c r="K2" s="140" t="s">
        <v>258</v>
      </c>
      <c r="L2" s="140" t="s">
        <v>258</v>
      </c>
      <c r="M2" s="140" t="s">
        <v>258</v>
      </c>
      <c r="N2" s="140" t="s">
        <v>258</v>
      </c>
      <c r="O2" s="140" t="s">
        <v>258</v>
      </c>
      <c r="P2" s="140" t="s">
        <v>258</v>
      </c>
      <c r="Q2" s="140" t="s">
        <v>258</v>
      </c>
      <c r="R2" s="140" t="s">
        <v>258</v>
      </c>
      <c r="S2" s="140" t="s">
        <v>258</v>
      </c>
      <c r="T2" s="140" t="s">
        <v>258</v>
      </c>
      <c r="U2" s="140" t="s">
        <v>258</v>
      </c>
      <c r="V2" s="140" t="s">
        <v>258</v>
      </c>
      <c r="W2" s="140" t="s">
        <v>258</v>
      </c>
      <c r="X2" s="140" t="s">
        <v>258</v>
      </c>
      <c r="Y2" s="140" t="s">
        <v>258</v>
      </c>
      <c r="Z2" s="140" t="s">
        <v>258</v>
      </c>
      <c r="AA2" s="140" t="s">
        <v>258</v>
      </c>
      <c r="AB2" s="140" t="s">
        <v>258</v>
      </c>
      <c r="AC2" s="140" t="s">
        <v>258</v>
      </c>
      <c r="AD2" s="140" t="s">
        <v>260</v>
      </c>
      <c r="AE2" s="140" t="s">
        <v>260</v>
      </c>
      <c r="AF2" s="140" t="s">
        <v>260</v>
      </c>
      <c r="AG2" s="140" t="s">
        <v>260</v>
      </c>
      <c r="AH2" s="140" t="s">
        <v>260</v>
      </c>
      <c r="AI2" s="140" t="s">
        <v>260</v>
      </c>
      <c r="AJ2" s="140" t="s">
        <v>260</v>
      </c>
      <c r="AK2" s="140" t="s">
        <v>260</v>
      </c>
      <c r="AL2" s="140" t="s">
        <v>260</v>
      </c>
      <c r="AM2" s="140" t="s">
        <v>260</v>
      </c>
      <c r="AN2" s="140" t="s">
        <v>260</v>
      </c>
      <c r="AO2" s="140" t="s">
        <v>260</v>
      </c>
      <c r="AP2" s="140" t="s">
        <v>260</v>
      </c>
      <c r="AQ2" s="140" t="s">
        <v>260</v>
      </c>
      <c r="AR2" s="140" t="s">
        <v>260</v>
      </c>
      <c r="AS2" s="140" t="s">
        <v>260</v>
      </c>
      <c r="AT2" s="140" t="s">
        <v>260</v>
      </c>
      <c r="AU2" s="140" t="s">
        <v>260</v>
      </c>
      <c r="AV2" s="140" t="s">
        <v>260</v>
      </c>
      <c r="AW2" s="140" t="s">
        <v>260</v>
      </c>
      <c r="AX2" s="140" t="s">
        <v>260</v>
      </c>
      <c r="AY2" s="140" t="s">
        <v>260</v>
      </c>
      <c r="AZ2" s="140" t="s">
        <v>260</v>
      </c>
      <c r="BA2" s="140" t="s">
        <v>260</v>
      </c>
      <c r="BB2" s="140" t="s">
        <v>260</v>
      </c>
      <c r="BC2" s="140" t="s">
        <v>260</v>
      </c>
      <c r="BD2" s="140" t="s">
        <v>260</v>
      </c>
      <c r="BE2" s="140" t="s">
        <v>260</v>
      </c>
      <c r="BF2" s="140" t="s">
        <v>260</v>
      </c>
      <c r="BG2" s="140" t="s">
        <v>260</v>
      </c>
      <c r="BH2" s="140" t="s">
        <v>260</v>
      </c>
      <c r="BI2" s="140" t="s">
        <v>260</v>
      </c>
      <c r="BJ2" s="140" t="s">
        <v>260</v>
      </c>
      <c r="BK2" s="140" t="s">
        <v>260</v>
      </c>
      <c r="BL2" s="140" t="s">
        <v>260</v>
      </c>
      <c r="BM2" s="140" t="s">
        <v>260</v>
      </c>
      <c r="BN2" s="140" t="s">
        <v>260</v>
      </c>
      <c r="BO2" s="140" t="s">
        <v>260</v>
      </c>
      <c r="BP2" s="140" t="s">
        <v>260</v>
      </c>
      <c r="BQ2" s="140" t="s">
        <v>260</v>
      </c>
      <c r="BR2" s="140" t="s">
        <v>260</v>
      </c>
      <c r="BS2" s="140" t="s">
        <v>260</v>
      </c>
    </row>
    <row r="3" spans="1:71" ht="20.100000000000001" customHeight="1" x14ac:dyDescent="0.25">
      <c r="A3" s="138" t="s">
        <v>487</v>
      </c>
      <c r="B3" s="138" t="s">
        <v>518</v>
      </c>
      <c r="C3" s="138" t="s">
        <v>518</v>
      </c>
      <c r="D3" s="138" t="s">
        <v>518</v>
      </c>
      <c r="E3" s="138" t="s">
        <v>518</v>
      </c>
      <c r="F3" s="138" t="s">
        <v>518</v>
      </c>
      <c r="G3" s="138" t="s">
        <v>518</v>
      </c>
      <c r="H3" s="138" t="s">
        <v>518</v>
      </c>
      <c r="I3" s="138" t="s">
        <v>518</v>
      </c>
      <c r="J3" s="138" t="s">
        <v>518</v>
      </c>
      <c r="K3" s="138" t="s">
        <v>518</v>
      </c>
      <c r="L3" s="138" t="s">
        <v>518</v>
      </c>
      <c r="M3" s="138" t="s">
        <v>518</v>
      </c>
      <c r="N3" s="138" t="s">
        <v>518</v>
      </c>
      <c r="O3" s="138" t="s">
        <v>518</v>
      </c>
      <c r="P3" s="138" t="s">
        <v>517</v>
      </c>
      <c r="Q3" s="138" t="s">
        <v>517</v>
      </c>
      <c r="R3" s="138" t="s">
        <v>517</v>
      </c>
      <c r="S3" s="138" t="s">
        <v>517</v>
      </c>
      <c r="T3" s="138" t="s">
        <v>517</v>
      </c>
      <c r="U3" s="138" t="s">
        <v>517</v>
      </c>
      <c r="V3" s="138" t="s">
        <v>517</v>
      </c>
      <c r="W3" s="138" t="s">
        <v>517</v>
      </c>
      <c r="X3" s="138" t="s">
        <v>517</v>
      </c>
      <c r="Y3" s="138" t="s">
        <v>517</v>
      </c>
      <c r="Z3" s="138" t="s">
        <v>517</v>
      </c>
      <c r="AA3" s="138" t="s">
        <v>517</v>
      </c>
      <c r="AB3" s="138" t="s">
        <v>517</v>
      </c>
      <c r="AC3" s="138" t="s">
        <v>517</v>
      </c>
      <c r="AD3" s="138" t="s">
        <v>518</v>
      </c>
      <c r="AE3" s="138" t="s">
        <v>518</v>
      </c>
      <c r="AF3" s="138" t="s">
        <v>518</v>
      </c>
      <c r="AG3" s="138" t="s">
        <v>518</v>
      </c>
      <c r="AH3" s="138" t="s">
        <v>518</v>
      </c>
      <c r="AI3" s="138" t="s">
        <v>518</v>
      </c>
      <c r="AJ3" s="138" t="s">
        <v>518</v>
      </c>
      <c r="AK3" s="138" t="s">
        <v>518</v>
      </c>
      <c r="AL3" s="138" t="s">
        <v>518</v>
      </c>
      <c r="AM3" s="138" t="s">
        <v>518</v>
      </c>
      <c r="AN3" s="138" t="s">
        <v>518</v>
      </c>
      <c r="AO3" s="138" t="s">
        <v>518</v>
      </c>
      <c r="AP3" s="138" t="s">
        <v>518</v>
      </c>
      <c r="AQ3" s="138" t="s">
        <v>518</v>
      </c>
      <c r="AR3" s="138" t="s">
        <v>517</v>
      </c>
      <c r="AS3" s="138" t="s">
        <v>517</v>
      </c>
      <c r="AT3" s="138" t="s">
        <v>517</v>
      </c>
      <c r="AU3" s="138" t="s">
        <v>517</v>
      </c>
      <c r="AV3" s="138" t="s">
        <v>517</v>
      </c>
      <c r="AW3" s="138" t="s">
        <v>517</v>
      </c>
      <c r="AX3" s="138" t="s">
        <v>517</v>
      </c>
      <c r="AY3" s="138" t="s">
        <v>517</v>
      </c>
      <c r="AZ3" s="138" t="s">
        <v>517</v>
      </c>
      <c r="BA3" s="138" t="s">
        <v>517</v>
      </c>
      <c r="BB3" s="138" t="s">
        <v>517</v>
      </c>
      <c r="BC3" s="138" t="s">
        <v>517</v>
      </c>
      <c r="BD3" s="138" t="s">
        <v>517</v>
      </c>
      <c r="BE3" s="138" t="s">
        <v>517</v>
      </c>
      <c r="BF3" s="138" t="s">
        <v>516</v>
      </c>
      <c r="BG3" s="138" t="s">
        <v>516</v>
      </c>
      <c r="BH3" s="138" t="s">
        <v>516</v>
      </c>
      <c r="BI3" s="138" t="s">
        <v>516</v>
      </c>
      <c r="BJ3" s="138" t="s">
        <v>516</v>
      </c>
      <c r="BK3" s="138" t="s">
        <v>516</v>
      </c>
      <c r="BL3" s="138" t="s">
        <v>516</v>
      </c>
      <c r="BM3" s="138" t="s">
        <v>516</v>
      </c>
      <c r="BN3" s="138" t="s">
        <v>516</v>
      </c>
      <c r="BO3" s="138" t="s">
        <v>516</v>
      </c>
      <c r="BP3" s="138" t="s">
        <v>516</v>
      </c>
      <c r="BQ3" s="138" t="s">
        <v>516</v>
      </c>
      <c r="BR3" s="138" t="s">
        <v>516</v>
      </c>
      <c r="BS3" s="138" t="s">
        <v>516</v>
      </c>
    </row>
    <row r="4" spans="1:71" ht="20.100000000000001" customHeight="1" x14ac:dyDescent="0.25">
      <c r="A4" s="138" t="s">
        <v>487</v>
      </c>
      <c r="B4" s="64" t="s">
        <v>515</v>
      </c>
      <c r="C4" s="64" t="s">
        <v>514</v>
      </c>
      <c r="D4" s="64" t="s">
        <v>513</v>
      </c>
      <c r="E4" s="64" t="s">
        <v>512</v>
      </c>
      <c r="F4" s="64" t="s">
        <v>511</v>
      </c>
      <c r="G4" s="64" t="s">
        <v>510</v>
      </c>
      <c r="H4" s="64" t="s">
        <v>509</v>
      </c>
      <c r="I4" s="64" t="s">
        <v>508</v>
      </c>
      <c r="J4" s="64" t="s">
        <v>507</v>
      </c>
      <c r="K4" s="64" t="s">
        <v>506</v>
      </c>
      <c r="L4" s="64" t="s">
        <v>505</v>
      </c>
      <c r="M4" s="64" t="s">
        <v>504</v>
      </c>
      <c r="N4" s="64" t="s">
        <v>503</v>
      </c>
      <c r="O4" s="64" t="s">
        <v>411</v>
      </c>
      <c r="P4" s="30" t="s">
        <v>515</v>
      </c>
      <c r="Q4" s="30" t="s">
        <v>514</v>
      </c>
      <c r="R4" s="30" t="s">
        <v>513</v>
      </c>
      <c r="S4" s="30" t="s">
        <v>512</v>
      </c>
      <c r="T4" s="30" t="s">
        <v>511</v>
      </c>
      <c r="U4" s="30" t="s">
        <v>510</v>
      </c>
      <c r="V4" s="30" t="s">
        <v>509</v>
      </c>
      <c r="W4" s="30" t="s">
        <v>508</v>
      </c>
      <c r="X4" s="30" t="s">
        <v>507</v>
      </c>
      <c r="Y4" s="30" t="s">
        <v>506</v>
      </c>
      <c r="Z4" s="30" t="s">
        <v>505</v>
      </c>
      <c r="AA4" s="30" t="s">
        <v>504</v>
      </c>
      <c r="AB4" s="30" t="s">
        <v>503</v>
      </c>
      <c r="AC4" s="30" t="s">
        <v>411</v>
      </c>
      <c r="AD4" s="64" t="s">
        <v>515</v>
      </c>
      <c r="AE4" s="64" t="s">
        <v>514</v>
      </c>
      <c r="AF4" s="64" t="s">
        <v>513</v>
      </c>
      <c r="AG4" s="64" t="s">
        <v>512</v>
      </c>
      <c r="AH4" s="64" t="s">
        <v>511</v>
      </c>
      <c r="AI4" s="64" t="s">
        <v>510</v>
      </c>
      <c r="AJ4" s="64" t="s">
        <v>509</v>
      </c>
      <c r="AK4" s="64" t="s">
        <v>508</v>
      </c>
      <c r="AL4" s="64" t="s">
        <v>507</v>
      </c>
      <c r="AM4" s="64" t="s">
        <v>506</v>
      </c>
      <c r="AN4" s="64" t="s">
        <v>505</v>
      </c>
      <c r="AO4" s="64" t="s">
        <v>504</v>
      </c>
      <c r="AP4" s="64" t="s">
        <v>503</v>
      </c>
      <c r="AQ4" s="64" t="s">
        <v>411</v>
      </c>
      <c r="AR4" s="30" t="s">
        <v>515</v>
      </c>
      <c r="AS4" s="30" t="s">
        <v>514</v>
      </c>
      <c r="AT4" s="30" t="s">
        <v>513</v>
      </c>
      <c r="AU4" s="30" t="s">
        <v>512</v>
      </c>
      <c r="AV4" s="30" t="s">
        <v>511</v>
      </c>
      <c r="AW4" s="30" t="s">
        <v>510</v>
      </c>
      <c r="AX4" s="30" t="s">
        <v>509</v>
      </c>
      <c r="AY4" s="30" t="s">
        <v>508</v>
      </c>
      <c r="AZ4" s="30" t="s">
        <v>507</v>
      </c>
      <c r="BA4" s="30" t="s">
        <v>506</v>
      </c>
      <c r="BB4" s="30" t="s">
        <v>505</v>
      </c>
      <c r="BC4" s="30" t="s">
        <v>504</v>
      </c>
      <c r="BD4" s="30" t="s">
        <v>503</v>
      </c>
      <c r="BE4" s="30" t="s">
        <v>411</v>
      </c>
      <c r="BF4" s="30" t="s">
        <v>515</v>
      </c>
      <c r="BG4" s="30" t="s">
        <v>514</v>
      </c>
      <c r="BH4" s="30" t="s">
        <v>513</v>
      </c>
      <c r="BI4" s="30" t="s">
        <v>512</v>
      </c>
      <c r="BJ4" s="30" t="s">
        <v>511</v>
      </c>
      <c r="BK4" s="30" t="s">
        <v>510</v>
      </c>
      <c r="BL4" s="30" t="s">
        <v>509</v>
      </c>
      <c r="BM4" s="30" t="s">
        <v>508</v>
      </c>
      <c r="BN4" s="30" t="s">
        <v>507</v>
      </c>
      <c r="BO4" s="30" t="s">
        <v>506</v>
      </c>
      <c r="BP4" s="30" t="s">
        <v>505</v>
      </c>
      <c r="BQ4" s="30" t="s">
        <v>504</v>
      </c>
      <c r="BR4" s="30" t="s">
        <v>503</v>
      </c>
      <c r="BS4" s="30" t="s">
        <v>411</v>
      </c>
    </row>
    <row r="5" spans="1:71" ht="20.100000000000001" customHeight="1" x14ac:dyDescent="0.25">
      <c r="A5" s="30" t="s">
        <v>481</v>
      </c>
      <c r="B5" s="69">
        <v>48.5</v>
      </c>
      <c r="C5" s="69">
        <v>7.2</v>
      </c>
      <c r="D5" s="69">
        <v>12.8</v>
      </c>
      <c r="E5" s="69">
        <v>0.5</v>
      </c>
      <c r="F5" s="69">
        <v>3.3</v>
      </c>
      <c r="G5" s="69">
        <v>1.6</v>
      </c>
      <c r="H5" s="69">
        <v>4.2</v>
      </c>
      <c r="I5" s="69">
        <v>8.4</v>
      </c>
      <c r="J5" s="69">
        <v>0.2</v>
      </c>
      <c r="K5" s="69">
        <v>4</v>
      </c>
      <c r="L5" s="69">
        <v>2.1</v>
      </c>
      <c r="M5" s="69">
        <v>2.1</v>
      </c>
      <c r="N5" s="69">
        <v>4.5</v>
      </c>
      <c r="O5" s="69">
        <v>0.6</v>
      </c>
      <c r="P5" s="31">
        <v>18</v>
      </c>
      <c r="Q5" s="31">
        <v>22.2</v>
      </c>
      <c r="R5" s="31">
        <v>15.6</v>
      </c>
      <c r="S5" s="31">
        <v>2</v>
      </c>
      <c r="T5" s="31">
        <v>8.1</v>
      </c>
      <c r="U5" s="31">
        <v>3.2</v>
      </c>
      <c r="V5" s="31">
        <v>7.8</v>
      </c>
      <c r="W5" s="31">
        <v>5.2</v>
      </c>
      <c r="X5" s="31">
        <v>0.4</v>
      </c>
      <c r="Y5" s="31">
        <v>10.3</v>
      </c>
      <c r="Z5" s="31">
        <v>1.9</v>
      </c>
      <c r="AA5" s="31">
        <v>1.2</v>
      </c>
      <c r="AB5" s="31">
        <v>3.7</v>
      </c>
      <c r="AC5" s="31">
        <v>0.2</v>
      </c>
      <c r="AD5" s="69">
        <v>57.9</v>
      </c>
      <c r="AE5" s="69">
        <v>7.6</v>
      </c>
      <c r="AF5" s="69">
        <v>9.9</v>
      </c>
      <c r="AG5" s="69">
        <v>1.1000000000000001</v>
      </c>
      <c r="AH5" s="69">
        <v>3.3</v>
      </c>
      <c r="AI5" s="69">
        <v>1.6</v>
      </c>
      <c r="AJ5" s="69">
        <v>3</v>
      </c>
      <c r="AK5" s="69">
        <v>5.4</v>
      </c>
      <c r="AL5" s="69">
        <v>0.2</v>
      </c>
      <c r="AM5" s="69">
        <v>2.7</v>
      </c>
      <c r="AN5" s="69">
        <v>2.5</v>
      </c>
      <c r="AO5" s="69">
        <v>1.9</v>
      </c>
      <c r="AP5" s="69">
        <v>2.9</v>
      </c>
      <c r="AQ5" s="69">
        <v>0.1</v>
      </c>
      <c r="AR5" s="31">
        <v>13.7</v>
      </c>
      <c r="AS5" s="31">
        <v>29.7</v>
      </c>
      <c r="AT5" s="31">
        <v>15.9</v>
      </c>
      <c r="AU5" s="31">
        <v>2.1</v>
      </c>
      <c r="AV5" s="31">
        <v>7.9</v>
      </c>
      <c r="AW5" s="31">
        <v>3.8</v>
      </c>
      <c r="AX5" s="31">
        <v>6.5</v>
      </c>
      <c r="AY5" s="31">
        <v>4.8</v>
      </c>
      <c r="AZ5" s="31">
        <v>0.4</v>
      </c>
      <c r="BA5" s="31">
        <v>8.1999999999999993</v>
      </c>
      <c r="BB5" s="31">
        <v>2.2000000000000002</v>
      </c>
      <c r="BC5" s="31">
        <v>1.7</v>
      </c>
      <c r="BD5" s="31">
        <v>3</v>
      </c>
      <c r="BE5" s="31">
        <v>0.1</v>
      </c>
      <c r="BF5" s="31">
        <v>12.3</v>
      </c>
      <c r="BG5" s="31">
        <v>8.1999999999999993</v>
      </c>
      <c r="BH5" s="31">
        <v>17</v>
      </c>
      <c r="BI5" s="31">
        <v>2.4</v>
      </c>
      <c r="BJ5" s="31">
        <v>12.1</v>
      </c>
      <c r="BK5" s="31">
        <v>5.9</v>
      </c>
      <c r="BL5" s="31">
        <v>8.9</v>
      </c>
      <c r="BM5" s="31">
        <v>6.3</v>
      </c>
      <c r="BN5" s="31">
        <v>0.6</v>
      </c>
      <c r="BO5" s="31">
        <v>16.399999999999999</v>
      </c>
      <c r="BP5" s="31">
        <v>3.3</v>
      </c>
      <c r="BQ5" s="31">
        <v>1.7</v>
      </c>
      <c r="BR5" s="31">
        <v>4.5999999999999996</v>
      </c>
      <c r="BS5" s="31">
        <v>0.4</v>
      </c>
    </row>
    <row r="6" spans="1:71" x14ac:dyDescent="0.25">
      <c r="A6" s="58" t="s">
        <v>794</v>
      </c>
    </row>
    <row r="8" spans="1:71" x14ac:dyDescent="0.25">
      <c r="A8" s="58" t="s">
        <v>779</v>
      </c>
    </row>
  </sheetData>
  <mergeCells count="8">
    <mergeCell ref="A2:A4"/>
    <mergeCell ref="B2:AC2"/>
    <mergeCell ref="AD2:BS2"/>
    <mergeCell ref="B3:O3"/>
    <mergeCell ref="P3:AC3"/>
    <mergeCell ref="AD3:AQ3"/>
    <mergeCell ref="AR3:BE3"/>
    <mergeCell ref="BF3:BS3"/>
  </mergeCells>
  <phoneticPr fontId="2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F11"/>
  <sheetViews>
    <sheetView zoomScaleNormal="100" workbookViewId="0">
      <selection activeCell="F22" sqref="F22"/>
    </sheetView>
  </sheetViews>
  <sheetFormatPr defaultColWidth="24" defaultRowHeight="13.5" x14ac:dyDescent="0.2"/>
  <cols>
    <col min="1" max="16384" width="24" style="29"/>
  </cols>
  <sheetData>
    <row r="1" spans="1:6" x14ac:dyDescent="0.25">
      <c r="A1" s="58" t="s">
        <v>881</v>
      </c>
    </row>
    <row r="2" spans="1:6" ht="20.100000000000001" customHeight="1" x14ac:dyDescent="0.25">
      <c r="A2" s="29" t="s">
        <v>523</v>
      </c>
      <c r="B2" s="64">
        <v>2020</v>
      </c>
      <c r="C2" s="64">
        <v>2021</v>
      </c>
      <c r="D2" s="64">
        <v>2022</v>
      </c>
      <c r="E2" s="64">
        <v>2023</v>
      </c>
      <c r="F2" s="64">
        <v>2024</v>
      </c>
    </row>
    <row r="3" spans="1:6" ht="20.100000000000001" customHeight="1" x14ac:dyDescent="0.25">
      <c r="A3" s="29" t="s">
        <v>364</v>
      </c>
      <c r="B3" s="32">
        <v>1484667</v>
      </c>
      <c r="C3" s="32">
        <v>1417973</v>
      </c>
      <c r="D3" s="32">
        <v>1317479</v>
      </c>
      <c r="E3" s="32">
        <v>1238617</v>
      </c>
      <c r="F3" s="32">
        <v>1182905</v>
      </c>
    </row>
    <row r="4" spans="1:6" ht="20.100000000000001" customHeight="1" x14ac:dyDescent="0.25">
      <c r="A4" s="30" t="s">
        <v>521</v>
      </c>
      <c r="B4" s="32">
        <v>174728</v>
      </c>
      <c r="C4" s="32">
        <v>183956</v>
      </c>
      <c r="D4" s="32">
        <v>173022</v>
      </c>
      <c r="E4" s="32">
        <v>169952</v>
      </c>
      <c r="F4" s="32">
        <v>148086</v>
      </c>
    </row>
    <row r="5" spans="1:6" ht="20.100000000000001" customHeight="1" x14ac:dyDescent="0.25">
      <c r="A5" s="30" t="s">
        <v>520</v>
      </c>
      <c r="B5" s="32">
        <v>315784</v>
      </c>
      <c r="C5" s="32">
        <v>327431</v>
      </c>
      <c r="D5" s="32">
        <v>320980</v>
      </c>
      <c r="E5" s="32">
        <v>309663</v>
      </c>
      <c r="F5" s="32">
        <v>288066</v>
      </c>
    </row>
    <row r="6" spans="1:6" x14ac:dyDescent="0.2">
      <c r="B6" s="29" t="s">
        <v>522</v>
      </c>
      <c r="C6" s="29" t="s">
        <v>522</v>
      </c>
      <c r="D6" s="29" t="s">
        <v>522</v>
      </c>
      <c r="E6" s="29" t="s">
        <v>522</v>
      </c>
      <c r="F6" s="29" t="s">
        <v>522</v>
      </c>
    </row>
    <row r="7" spans="1:6" x14ac:dyDescent="0.25">
      <c r="A7" s="64" t="s">
        <v>521</v>
      </c>
      <c r="B7" s="91">
        <f t="shared" ref="B7:F7" si="0">(B4/B3)*100</f>
        <v>11.768834358142263</v>
      </c>
      <c r="C7" s="91">
        <f t="shared" si="0"/>
        <v>12.973166625880747</v>
      </c>
      <c r="D7" s="91">
        <f t="shared" si="0"/>
        <v>13.132808947998411</v>
      </c>
      <c r="E7" s="91">
        <f t="shared" si="0"/>
        <v>13.721109915332988</v>
      </c>
      <c r="F7" s="91">
        <f t="shared" si="0"/>
        <v>12.518841327071911</v>
      </c>
    </row>
    <row r="8" spans="1:6" x14ac:dyDescent="0.25">
      <c r="A8" s="64" t="s">
        <v>520</v>
      </c>
      <c r="B8" s="91">
        <f t="shared" ref="B8:F8" si="1">(B5/B3)*100</f>
        <v>21.269685390730718</v>
      </c>
      <c r="C8" s="91">
        <f t="shared" si="1"/>
        <v>23.09148340624257</v>
      </c>
      <c r="D8" s="91">
        <f t="shared" si="1"/>
        <v>24.363196680933815</v>
      </c>
      <c r="E8" s="91">
        <f t="shared" si="1"/>
        <v>25.000706433062035</v>
      </c>
      <c r="F8" s="91">
        <f t="shared" si="1"/>
        <v>24.352420524048846</v>
      </c>
    </row>
    <row r="9" spans="1:6" x14ac:dyDescent="0.25">
      <c r="A9" s="58" t="s">
        <v>836</v>
      </c>
    </row>
    <row r="11" spans="1:6" x14ac:dyDescent="0.25">
      <c r="A11" s="58" t="s">
        <v>788</v>
      </c>
    </row>
  </sheetData>
  <phoneticPr fontId="2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ColWidth="9.140625" defaultRowHeight="13.5" x14ac:dyDescent="0.2"/>
  <cols>
    <col min="1" max="16384" width="9.140625" style="27"/>
  </cols>
  <sheetData>
    <row r="1" spans="1:4" x14ac:dyDescent="0.2">
      <c r="A1" s="27" t="s">
        <v>667</v>
      </c>
      <c r="B1" s="27">
        <v>2013</v>
      </c>
      <c r="C1" s="27">
        <v>2015</v>
      </c>
      <c r="D1" s="27">
        <v>2017</v>
      </c>
    </row>
    <row r="2" spans="1:4" x14ac:dyDescent="0.2">
      <c r="A2" s="27" t="s">
        <v>707</v>
      </c>
      <c r="B2" s="28">
        <v>28.6</v>
      </c>
      <c r="C2" s="28">
        <v>32.299999999999997</v>
      </c>
      <c r="D2" s="28">
        <v>35.700000000000003</v>
      </c>
    </row>
    <row r="3" spans="1:4" x14ac:dyDescent="0.2">
      <c r="A3" s="27" t="s">
        <v>706</v>
      </c>
      <c r="B3" s="28">
        <v>31.3</v>
      </c>
      <c r="C3" s="28">
        <v>35.700000000000003</v>
      </c>
      <c r="D3" s="28">
        <v>38.5</v>
      </c>
    </row>
    <row r="4" spans="1:4" x14ac:dyDescent="0.2">
      <c r="A4" s="27" t="s">
        <v>705</v>
      </c>
      <c r="B4" s="28">
        <v>6</v>
      </c>
      <c r="C4" s="28">
        <v>6.6</v>
      </c>
      <c r="D4" s="28">
        <v>5.8</v>
      </c>
    </row>
  </sheetData>
  <phoneticPr fontId="2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AH7"/>
  <sheetViews>
    <sheetView zoomScaleNormal="100" workbookViewId="0"/>
  </sheetViews>
  <sheetFormatPr defaultColWidth="24" defaultRowHeight="13.5" x14ac:dyDescent="0.2"/>
  <cols>
    <col min="1" max="1" width="24" style="29"/>
    <col min="2" max="2" width="30.7109375" style="29" bestFit="1" customWidth="1"/>
    <col min="3" max="3" width="30" style="29" customWidth="1"/>
    <col min="4" max="4" width="0" style="29" hidden="1" customWidth="1"/>
    <col min="5" max="5" width="30.7109375" style="29" bestFit="1" customWidth="1"/>
    <col min="6" max="6" width="29" style="29" customWidth="1"/>
    <col min="7" max="7" width="0" style="29" hidden="1" customWidth="1"/>
    <col min="8" max="8" width="30.7109375" style="29" bestFit="1" customWidth="1"/>
    <col min="9" max="9" width="30.7109375" style="29" customWidth="1"/>
    <col min="10" max="10" width="0" style="29" hidden="1" customWidth="1"/>
    <col min="11" max="11" width="30.7109375" style="29" bestFit="1" customWidth="1"/>
    <col min="12" max="12" width="28.7109375" style="29" customWidth="1"/>
    <col min="13" max="13" width="0" style="29" hidden="1" customWidth="1"/>
    <col min="14" max="14" width="30.7109375" style="29" bestFit="1" customWidth="1"/>
    <col min="15" max="15" width="30.7109375" style="29" customWidth="1"/>
    <col min="16" max="16" width="0" style="29" hidden="1" customWidth="1"/>
    <col min="17" max="17" width="30.7109375" style="29" bestFit="1" customWidth="1"/>
    <col min="18" max="18" width="30.7109375" style="29" customWidth="1"/>
    <col min="19" max="19" width="0" style="29" hidden="1" customWidth="1"/>
    <col min="20" max="20" width="30.7109375" style="29" bestFit="1" customWidth="1"/>
    <col min="21" max="21" width="30.7109375" style="29" customWidth="1"/>
    <col min="22" max="22" width="0" style="29" hidden="1" customWidth="1"/>
    <col min="23" max="23" width="30.7109375" style="29" bestFit="1" customWidth="1"/>
    <col min="24" max="24" width="30.7109375" style="29" customWidth="1"/>
    <col min="25" max="25" width="0" style="29" hidden="1" customWidth="1"/>
    <col min="26" max="26" width="30.7109375" style="29" bestFit="1" customWidth="1"/>
    <col min="27" max="27" width="30.7109375" style="29" customWidth="1"/>
    <col min="28" max="28" width="0" style="29" hidden="1" customWidth="1"/>
    <col min="29" max="29" width="30.7109375" style="29" bestFit="1" customWidth="1"/>
    <col min="30" max="30" width="30.7109375" style="29" customWidth="1"/>
    <col min="31" max="31" width="0" style="29" hidden="1" customWidth="1"/>
    <col min="32" max="32" width="30.7109375" style="29" bestFit="1" customWidth="1"/>
    <col min="33" max="33" width="33.5703125" style="29" bestFit="1" customWidth="1"/>
    <col min="34" max="34" width="16.7109375" style="29" hidden="1" customWidth="1"/>
    <col min="35" max="35" width="30.7109375" style="29" bestFit="1" customWidth="1"/>
    <col min="36" max="36" width="33.5703125" style="29" bestFit="1" customWidth="1"/>
    <col min="37" max="37" width="0" style="29" hidden="1" customWidth="1"/>
    <col min="38" max="38" width="30.7109375" style="29" bestFit="1" customWidth="1"/>
    <col min="39" max="39" width="33.5703125" style="29" bestFit="1" customWidth="1"/>
    <col min="40" max="40" width="0" style="29" hidden="1" customWidth="1"/>
    <col min="41" max="41" width="30.7109375" style="29" bestFit="1" customWidth="1"/>
    <col min="42" max="42" width="30.42578125" style="29" customWidth="1"/>
    <col min="43" max="43" width="0" style="29" hidden="1" customWidth="1"/>
    <col min="44" max="44" width="30.7109375" style="29" bestFit="1" customWidth="1"/>
    <col min="45" max="45" width="29.5703125" style="29" customWidth="1"/>
    <col min="46" max="46" width="0" style="29" hidden="1" customWidth="1"/>
    <col min="47" max="16384" width="24" style="29"/>
  </cols>
  <sheetData>
    <row r="1" spans="1:17" x14ac:dyDescent="0.25">
      <c r="A1" s="58" t="s">
        <v>882</v>
      </c>
    </row>
    <row r="2" spans="1:17" x14ac:dyDescent="0.2">
      <c r="A2" s="111"/>
      <c r="B2" s="105" t="s">
        <v>442</v>
      </c>
      <c r="C2" s="105" t="s">
        <v>441</v>
      </c>
      <c r="D2" s="105" t="s">
        <v>440</v>
      </c>
      <c r="E2" s="105" t="s">
        <v>439</v>
      </c>
      <c r="F2" s="105" t="s">
        <v>438</v>
      </c>
      <c r="G2" s="105" t="s">
        <v>437</v>
      </c>
      <c r="H2" s="105" t="s">
        <v>436</v>
      </c>
      <c r="I2" s="105" t="s">
        <v>435</v>
      </c>
      <c r="J2" s="105" t="s">
        <v>434</v>
      </c>
      <c r="K2" s="105" t="s">
        <v>433</v>
      </c>
      <c r="L2" s="105" t="s">
        <v>432</v>
      </c>
      <c r="M2" s="105" t="s">
        <v>431</v>
      </c>
      <c r="N2" s="105" t="s">
        <v>430</v>
      </c>
      <c r="O2" s="105" t="s">
        <v>429</v>
      </c>
      <c r="P2" s="105" t="s">
        <v>428</v>
      </c>
      <c r="Q2" s="105" t="s">
        <v>801</v>
      </c>
    </row>
    <row r="3" spans="1:17" x14ac:dyDescent="0.2">
      <c r="A3" s="112" t="s">
        <v>423</v>
      </c>
      <c r="B3" s="113">
        <v>177</v>
      </c>
      <c r="C3" s="113">
        <v>181</v>
      </c>
      <c r="D3" s="113">
        <v>164</v>
      </c>
      <c r="E3" s="113">
        <v>192</v>
      </c>
      <c r="F3" s="113">
        <v>182</v>
      </c>
      <c r="G3" s="113">
        <v>218</v>
      </c>
      <c r="H3" s="113">
        <v>253</v>
      </c>
      <c r="I3" s="113">
        <v>256</v>
      </c>
      <c r="J3" s="113">
        <v>208</v>
      </c>
      <c r="K3" s="113">
        <v>219</v>
      </c>
      <c r="L3" s="113">
        <v>227</v>
      </c>
      <c r="M3" s="113">
        <v>279</v>
      </c>
      <c r="N3" s="113">
        <v>210</v>
      </c>
      <c r="O3" s="113">
        <v>186</v>
      </c>
      <c r="P3" s="113">
        <v>131</v>
      </c>
      <c r="Q3" s="113">
        <v>107</v>
      </c>
    </row>
    <row r="4" spans="1:17" x14ac:dyDescent="0.2">
      <c r="A4" s="105" t="s">
        <v>422</v>
      </c>
      <c r="B4" s="113" t="s">
        <v>362</v>
      </c>
      <c r="C4" s="113" t="s">
        <v>362</v>
      </c>
      <c r="D4" s="113" t="s">
        <v>362</v>
      </c>
      <c r="E4" s="113" t="s">
        <v>362</v>
      </c>
      <c r="F4" s="113" t="s">
        <v>362</v>
      </c>
      <c r="G4" s="113" t="s">
        <v>362</v>
      </c>
      <c r="H4" s="113" t="s">
        <v>362</v>
      </c>
      <c r="I4" s="113">
        <v>306</v>
      </c>
      <c r="J4" s="113">
        <v>242</v>
      </c>
      <c r="K4" s="113">
        <v>248</v>
      </c>
      <c r="L4" s="113">
        <v>268</v>
      </c>
      <c r="M4" s="113">
        <v>313</v>
      </c>
      <c r="N4" s="113">
        <v>239</v>
      </c>
      <c r="O4" s="113">
        <v>214</v>
      </c>
      <c r="P4" s="113">
        <v>159</v>
      </c>
      <c r="Q4" s="113">
        <v>129</v>
      </c>
    </row>
    <row r="5" spans="1:17" x14ac:dyDescent="0.25">
      <c r="A5" s="58" t="s">
        <v>838</v>
      </c>
    </row>
    <row r="7" spans="1:17" x14ac:dyDescent="0.25">
      <c r="A7" s="58" t="s">
        <v>779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9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13" ht="20.100000000000001" customHeight="1" x14ac:dyDescent="0.25">
      <c r="A1" s="29" t="s">
        <v>341</v>
      </c>
      <c r="B1" s="29" t="s">
        <v>340</v>
      </c>
      <c r="C1" s="29" t="s">
        <v>245</v>
      </c>
      <c r="D1" s="30" t="s">
        <v>251</v>
      </c>
      <c r="E1" s="30" t="s">
        <v>252</v>
      </c>
      <c r="F1" s="30" t="s">
        <v>253</v>
      </c>
      <c r="G1" s="30" t="s">
        <v>254</v>
      </c>
      <c r="H1" s="30" t="s">
        <v>255</v>
      </c>
      <c r="I1" s="30" t="s">
        <v>256</v>
      </c>
      <c r="J1" s="30" t="s">
        <v>257</v>
      </c>
      <c r="K1" s="30" t="s">
        <v>258</v>
      </c>
      <c r="L1" s="30" t="s">
        <v>259</v>
      </c>
      <c r="M1" s="30" t="s">
        <v>260</v>
      </c>
    </row>
    <row r="2" spans="1:13" ht="20.100000000000001" customHeight="1" x14ac:dyDescent="0.25">
      <c r="A2" s="30" t="s">
        <v>318</v>
      </c>
      <c r="B2" s="30" t="s">
        <v>342</v>
      </c>
      <c r="C2" s="30" t="s">
        <v>337</v>
      </c>
      <c r="D2" s="32">
        <v>-505</v>
      </c>
      <c r="E2" s="32">
        <v>2492</v>
      </c>
      <c r="F2" s="32">
        <v>12578</v>
      </c>
      <c r="G2" s="32">
        <v>18467</v>
      </c>
      <c r="H2" s="32">
        <v>26970</v>
      </c>
      <c r="I2" s="32">
        <v>26295</v>
      </c>
      <c r="J2" s="32">
        <v>14081</v>
      </c>
      <c r="K2" s="32">
        <v>26692</v>
      </c>
      <c r="L2" s="32">
        <v>23315</v>
      </c>
      <c r="M2" s="32">
        <v>17085</v>
      </c>
    </row>
    <row r="3" spans="1:13" ht="20.100000000000001" customHeight="1" x14ac:dyDescent="0.25">
      <c r="A3" s="30" t="s">
        <v>320</v>
      </c>
      <c r="B3" s="30" t="s">
        <v>342</v>
      </c>
      <c r="C3" s="30" t="s">
        <v>337</v>
      </c>
      <c r="D3" s="32">
        <v>-2561</v>
      </c>
      <c r="E3" s="32">
        <v>-3325</v>
      </c>
      <c r="F3" s="32">
        <v>-3727</v>
      </c>
      <c r="G3" s="32">
        <v>-4351</v>
      </c>
      <c r="H3" s="32">
        <v>-3468</v>
      </c>
      <c r="I3" s="32">
        <v>-1217</v>
      </c>
      <c r="J3" s="32">
        <v>-2091</v>
      </c>
      <c r="K3" s="32">
        <v>-1628</v>
      </c>
      <c r="L3" s="32">
        <v>-2123</v>
      </c>
      <c r="M3" s="32">
        <v>-2764</v>
      </c>
    </row>
    <row r="4" spans="1:13" ht="20.100000000000001" customHeight="1" x14ac:dyDescent="0.25">
      <c r="A4" s="30" t="s">
        <v>321</v>
      </c>
      <c r="B4" s="30" t="s">
        <v>342</v>
      </c>
      <c r="C4" s="30" t="s">
        <v>337</v>
      </c>
      <c r="D4" s="32">
        <v>-2961</v>
      </c>
      <c r="E4" s="32">
        <v>-2231</v>
      </c>
      <c r="F4" s="32">
        <v>-2070</v>
      </c>
      <c r="G4" s="32">
        <v>-2504</v>
      </c>
      <c r="H4" s="32">
        <v>-4714</v>
      </c>
      <c r="I4" s="32">
        <v>-2518</v>
      </c>
      <c r="J4" s="32">
        <v>-5142</v>
      </c>
      <c r="K4" s="32">
        <v>-2747</v>
      </c>
      <c r="L4" s="32">
        <v>-2863</v>
      </c>
      <c r="M4" s="32">
        <v>-2892</v>
      </c>
    </row>
    <row r="5" spans="1:13" ht="20.100000000000001" customHeight="1" x14ac:dyDescent="0.25">
      <c r="A5" s="30" t="s">
        <v>322</v>
      </c>
      <c r="B5" s="30" t="s">
        <v>342</v>
      </c>
      <c r="C5" s="30" t="s">
        <v>337</v>
      </c>
      <c r="D5" s="32">
        <v>1197</v>
      </c>
      <c r="E5" s="32">
        <v>1140</v>
      </c>
      <c r="F5" s="32">
        <v>-100</v>
      </c>
      <c r="G5" s="32">
        <v>431</v>
      </c>
      <c r="H5" s="32">
        <v>70</v>
      </c>
      <c r="I5" s="32">
        <v>-2450</v>
      </c>
      <c r="J5" s="32">
        <v>1183</v>
      </c>
      <c r="K5" s="32">
        <v>3198</v>
      </c>
      <c r="L5" s="32">
        <v>3907</v>
      </c>
      <c r="M5" s="32">
        <v>3927</v>
      </c>
    </row>
    <row r="6" spans="1:13" ht="20.100000000000001" customHeight="1" x14ac:dyDescent="0.25">
      <c r="A6" s="30" t="s">
        <v>323</v>
      </c>
      <c r="B6" s="30" t="s">
        <v>342</v>
      </c>
      <c r="C6" s="30" t="s">
        <v>337</v>
      </c>
      <c r="D6" s="32">
        <v>-3185</v>
      </c>
      <c r="E6" s="32">
        <v>-2588</v>
      </c>
      <c r="F6" s="32">
        <v>-2650</v>
      </c>
      <c r="G6" s="32">
        <v>-1867</v>
      </c>
      <c r="H6" s="32">
        <v>-1332</v>
      </c>
      <c r="I6" s="32">
        <v>-1647</v>
      </c>
      <c r="J6" s="32">
        <v>-1280</v>
      </c>
      <c r="K6" s="32">
        <v>-2173</v>
      </c>
      <c r="L6" s="32">
        <v>-3170</v>
      </c>
      <c r="M6" s="32">
        <v>-2806</v>
      </c>
    </row>
    <row r="7" spans="1:13" ht="20.100000000000001" customHeight="1" x14ac:dyDescent="0.25">
      <c r="A7" s="30" t="s">
        <v>324</v>
      </c>
      <c r="B7" s="30" t="s">
        <v>342</v>
      </c>
      <c r="C7" s="30" t="s">
        <v>337</v>
      </c>
      <c r="D7" s="32">
        <v>-2754</v>
      </c>
      <c r="E7" s="32">
        <v>-824</v>
      </c>
      <c r="F7" s="32">
        <v>-1628</v>
      </c>
      <c r="G7" s="32">
        <v>-1851</v>
      </c>
      <c r="H7" s="32">
        <v>-2220</v>
      </c>
      <c r="I7" s="32">
        <v>-885</v>
      </c>
      <c r="J7" s="32">
        <v>72</v>
      </c>
      <c r="K7" s="32">
        <v>113</v>
      </c>
      <c r="L7" s="32">
        <v>233</v>
      </c>
      <c r="M7" s="32">
        <v>305</v>
      </c>
    </row>
    <row r="8" spans="1:13" ht="20.100000000000001" customHeight="1" x14ac:dyDescent="0.25">
      <c r="A8" s="30" t="s">
        <v>325</v>
      </c>
      <c r="B8" s="30" t="s">
        <v>342</v>
      </c>
      <c r="C8" s="30" t="s">
        <v>337</v>
      </c>
      <c r="D8" s="32">
        <v>-443</v>
      </c>
      <c r="E8" s="32">
        <v>-1342</v>
      </c>
      <c r="F8" s="32">
        <v>-2312</v>
      </c>
      <c r="G8" s="32">
        <v>-2844</v>
      </c>
      <c r="H8" s="32">
        <v>-3046</v>
      </c>
      <c r="I8" s="32">
        <v>-3667</v>
      </c>
      <c r="J8" s="32">
        <v>-3155</v>
      </c>
      <c r="K8" s="32">
        <v>-2593</v>
      </c>
      <c r="L8" s="32">
        <v>-2258</v>
      </c>
      <c r="M8" s="32">
        <v>-1653</v>
      </c>
    </row>
    <row r="9" spans="1:13" ht="20.100000000000001" customHeight="1" x14ac:dyDescent="0.25">
      <c r="A9" s="30" t="s">
        <v>326</v>
      </c>
      <c r="B9" s="30" t="s">
        <v>342</v>
      </c>
      <c r="C9" s="30" t="s">
        <v>337</v>
      </c>
      <c r="D9" s="32">
        <v>7020</v>
      </c>
      <c r="E9" s="32">
        <v>4325</v>
      </c>
      <c r="F9" s="32">
        <v>4775</v>
      </c>
      <c r="G9" s="32">
        <v>4416</v>
      </c>
      <c r="H9" s="32">
        <v>3544</v>
      </c>
      <c r="I9" s="32">
        <v>1811</v>
      </c>
      <c r="J9" s="32">
        <v>2377</v>
      </c>
      <c r="K9" s="32">
        <v>1596</v>
      </c>
      <c r="L9" s="32">
        <v>650</v>
      </c>
      <c r="M9" s="32">
        <v>624</v>
      </c>
    </row>
    <row r="10" spans="1:13" ht="20.100000000000001" customHeight="1" x14ac:dyDescent="0.25">
      <c r="A10" s="30" t="s">
        <v>327</v>
      </c>
      <c r="B10" s="30" t="s">
        <v>342</v>
      </c>
      <c r="C10" s="30" t="s">
        <v>337</v>
      </c>
      <c r="D10" s="32">
        <v>17106</v>
      </c>
      <c r="E10" s="32">
        <v>21120</v>
      </c>
      <c r="F10" s="32">
        <v>15318</v>
      </c>
      <c r="G10" s="32">
        <v>20556</v>
      </c>
      <c r="H10" s="32">
        <v>18840</v>
      </c>
      <c r="I10" s="32">
        <v>27409</v>
      </c>
      <c r="J10" s="32">
        <v>23766</v>
      </c>
      <c r="K10" s="32">
        <v>5236</v>
      </c>
      <c r="L10" s="32">
        <v>6378</v>
      </c>
      <c r="M10" s="32">
        <v>12253</v>
      </c>
    </row>
    <row r="11" spans="1:13" ht="20.100000000000001" customHeight="1" x14ac:dyDescent="0.25">
      <c r="A11" s="30" t="s">
        <v>328</v>
      </c>
      <c r="B11" s="30" t="s">
        <v>342</v>
      </c>
      <c r="C11" s="30" t="s">
        <v>337</v>
      </c>
      <c r="D11" s="32">
        <v>-2270</v>
      </c>
      <c r="E11" s="32">
        <v>-2004</v>
      </c>
      <c r="F11" s="32">
        <v>-2078</v>
      </c>
      <c r="G11" s="32">
        <v>-3548</v>
      </c>
      <c r="H11" s="32">
        <v>-2623</v>
      </c>
      <c r="I11" s="32">
        <v>-3070</v>
      </c>
      <c r="J11" s="32">
        <v>-1932</v>
      </c>
      <c r="K11" s="32">
        <v>-917</v>
      </c>
      <c r="L11" s="32">
        <v>-1858</v>
      </c>
      <c r="M11" s="32">
        <v>-2201</v>
      </c>
    </row>
    <row r="12" spans="1:13" ht="20.100000000000001" customHeight="1" x14ac:dyDescent="0.25">
      <c r="A12" s="30" t="s">
        <v>329</v>
      </c>
      <c r="B12" s="30" t="s">
        <v>342</v>
      </c>
      <c r="C12" s="30" t="s">
        <v>337</v>
      </c>
      <c r="D12" s="32">
        <v>-856</v>
      </c>
      <c r="E12" s="32">
        <v>-1409</v>
      </c>
      <c r="F12" s="32">
        <v>-1608</v>
      </c>
      <c r="G12" s="32">
        <v>-1988</v>
      </c>
      <c r="H12" s="32">
        <v>-2331</v>
      </c>
      <c r="I12" s="32">
        <v>-2383</v>
      </c>
      <c r="J12" s="32">
        <v>-2069</v>
      </c>
      <c r="K12" s="32">
        <v>-1272</v>
      </c>
      <c r="L12" s="32">
        <v>-572</v>
      </c>
      <c r="M12" s="32">
        <v>-1020</v>
      </c>
    </row>
    <row r="13" spans="1:13" ht="20.100000000000001" customHeight="1" x14ac:dyDescent="0.25">
      <c r="A13" s="30" t="s">
        <v>330</v>
      </c>
      <c r="B13" s="30" t="s">
        <v>342</v>
      </c>
      <c r="C13" s="30" t="s">
        <v>337</v>
      </c>
      <c r="D13" s="32">
        <v>-152</v>
      </c>
      <c r="E13" s="32">
        <v>-309</v>
      </c>
      <c r="F13" s="32">
        <v>-62</v>
      </c>
      <c r="G13" s="32">
        <v>-1613</v>
      </c>
      <c r="H13" s="32">
        <v>-3181</v>
      </c>
      <c r="I13" s="32">
        <v>-4220</v>
      </c>
      <c r="J13" s="32">
        <v>-2460</v>
      </c>
      <c r="K13" s="32">
        <v>-1295</v>
      </c>
      <c r="L13" s="32">
        <v>-323</v>
      </c>
      <c r="M13" s="32">
        <v>-235</v>
      </c>
    </row>
    <row r="14" spans="1:13" ht="20.100000000000001" customHeight="1" x14ac:dyDescent="0.25">
      <c r="A14" s="30" t="s">
        <v>331</v>
      </c>
      <c r="B14" s="30" t="s">
        <v>342</v>
      </c>
      <c r="C14" s="30" t="s">
        <v>337</v>
      </c>
      <c r="D14" s="32">
        <v>-3207</v>
      </c>
      <c r="E14" s="32">
        <v>-3844</v>
      </c>
      <c r="F14" s="32">
        <v>-4126</v>
      </c>
      <c r="G14" s="32">
        <v>-5871</v>
      </c>
      <c r="H14" s="32">
        <v>-5989</v>
      </c>
      <c r="I14" s="32">
        <v>-5519</v>
      </c>
      <c r="J14" s="32">
        <v>-4382</v>
      </c>
      <c r="K14" s="32">
        <v>-4383</v>
      </c>
      <c r="L14" s="32">
        <v>-3715</v>
      </c>
      <c r="M14" s="32">
        <v>-4197</v>
      </c>
    </row>
    <row r="15" spans="1:13" ht="20.100000000000001" customHeight="1" x14ac:dyDescent="0.25">
      <c r="A15" s="30" t="s">
        <v>332</v>
      </c>
      <c r="B15" s="30" t="s">
        <v>342</v>
      </c>
      <c r="C15" s="30" t="s">
        <v>337</v>
      </c>
      <c r="D15" s="32">
        <v>-2093</v>
      </c>
      <c r="E15" s="32">
        <v>-4164</v>
      </c>
      <c r="F15" s="32">
        <v>-3830</v>
      </c>
      <c r="G15" s="32">
        <v>-5573</v>
      </c>
      <c r="H15" s="32">
        <v>-6262</v>
      </c>
      <c r="I15" s="32">
        <v>-7245</v>
      </c>
      <c r="J15" s="32">
        <v>-5290</v>
      </c>
      <c r="K15" s="32">
        <v>-3524</v>
      </c>
      <c r="L15" s="32">
        <v>-3244</v>
      </c>
      <c r="M15" s="32">
        <v>-3327</v>
      </c>
    </row>
    <row r="16" spans="1:13" ht="20.100000000000001" customHeight="1" x14ac:dyDescent="0.25">
      <c r="A16" s="30" t="s">
        <v>333</v>
      </c>
      <c r="B16" s="30" t="s">
        <v>342</v>
      </c>
      <c r="C16" s="30" t="s">
        <v>337</v>
      </c>
      <c r="D16" s="32">
        <v>-3453</v>
      </c>
      <c r="E16" s="32">
        <v>-4867</v>
      </c>
      <c r="F16" s="32">
        <v>-5737</v>
      </c>
      <c r="G16" s="32">
        <v>-6867</v>
      </c>
      <c r="H16" s="32">
        <v>-6547</v>
      </c>
      <c r="I16" s="32">
        <v>-10031</v>
      </c>
      <c r="J16" s="32">
        <v>-4346</v>
      </c>
      <c r="K16" s="32">
        <v>-6013</v>
      </c>
      <c r="L16" s="32">
        <v>-5677</v>
      </c>
      <c r="M16" s="32">
        <v>-5001</v>
      </c>
    </row>
    <row r="17" spans="1:13" ht="20.100000000000001" customHeight="1" x14ac:dyDescent="0.25">
      <c r="A17" s="30" t="s">
        <v>334</v>
      </c>
      <c r="B17" s="30" t="s">
        <v>342</v>
      </c>
      <c r="C17" s="30" t="s">
        <v>337</v>
      </c>
      <c r="D17" s="32">
        <v>-2032</v>
      </c>
      <c r="E17" s="32">
        <v>-3365</v>
      </c>
      <c r="F17" s="32">
        <v>-3923</v>
      </c>
      <c r="G17" s="32">
        <v>-5735</v>
      </c>
      <c r="H17" s="32">
        <v>-7399</v>
      </c>
      <c r="I17" s="32">
        <v>-10363</v>
      </c>
      <c r="J17" s="32">
        <v>-9010</v>
      </c>
      <c r="K17" s="32">
        <v>-9705</v>
      </c>
      <c r="L17" s="32">
        <v>-7563</v>
      </c>
      <c r="M17" s="32">
        <v>-6852</v>
      </c>
    </row>
    <row r="18" spans="1:13" ht="20.100000000000001" customHeight="1" x14ac:dyDescent="0.25">
      <c r="A18" s="30" t="s">
        <v>335</v>
      </c>
      <c r="B18" s="30" t="s">
        <v>342</v>
      </c>
      <c r="C18" s="30" t="s">
        <v>337</v>
      </c>
      <c r="D18" s="32">
        <v>1149</v>
      </c>
      <c r="E18" s="32">
        <v>1195</v>
      </c>
      <c r="F18" s="32">
        <v>1180</v>
      </c>
      <c r="G18" s="32">
        <v>742</v>
      </c>
      <c r="H18" s="32">
        <v>-312</v>
      </c>
      <c r="I18" s="32">
        <v>-300</v>
      </c>
      <c r="J18" s="32">
        <v>-322</v>
      </c>
      <c r="K18" s="32">
        <v>-585</v>
      </c>
      <c r="L18" s="32">
        <v>-1117</v>
      </c>
      <c r="M18" s="32">
        <v>-1246</v>
      </c>
    </row>
    <row r="19" spans="1:13" ht="20.100000000000001" customHeight="1" x14ac:dyDescent="0.25">
      <c r="A19" s="30" t="s">
        <v>339</v>
      </c>
      <c r="B19" s="30" t="s">
        <v>342</v>
      </c>
      <c r="C19" s="30" t="s">
        <v>337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</row>
  </sheetData>
  <phoneticPr fontId="2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workbookViewId="0"/>
  </sheetViews>
  <sheetFormatPr defaultColWidth="9.140625" defaultRowHeight="13.5" x14ac:dyDescent="0.2"/>
  <cols>
    <col min="1" max="1" width="14.85546875" style="27" bestFit="1" customWidth="1"/>
    <col min="2" max="16384" width="9.140625" style="27"/>
  </cols>
  <sheetData>
    <row r="1" spans="1:36" x14ac:dyDescent="0.25">
      <c r="A1" s="58" t="s">
        <v>883</v>
      </c>
    </row>
    <row r="2" spans="1:36" x14ac:dyDescent="0.2">
      <c r="A2" s="146" t="s">
        <v>719</v>
      </c>
      <c r="B2" s="80">
        <v>2017</v>
      </c>
      <c r="C2" s="80"/>
      <c r="G2" s="80">
        <v>2018</v>
      </c>
      <c r="H2" s="80"/>
      <c r="L2" s="80">
        <v>2019</v>
      </c>
      <c r="M2" s="80"/>
      <c r="Q2" s="80">
        <v>2020</v>
      </c>
      <c r="R2" s="80"/>
      <c r="V2" s="80">
        <v>2021</v>
      </c>
      <c r="W2" s="80"/>
      <c r="AA2" s="80">
        <v>2022</v>
      </c>
      <c r="AB2" s="80"/>
      <c r="AF2" s="80">
        <v>2023</v>
      </c>
      <c r="AG2" s="80"/>
    </row>
    <row r="3" spans="1:36" x14ac:dyDescent="0.2">
      <c r="A3" s="146"/>
      <c r="B3" s="80" t="s">
        <v>718</v>
      </c>
      <c r="C3" s="80" t="s">
        <v>717</v>
      </c>
      <c r="D3" s="27" t="s">
        <v>716</v>
      </c>
      <c r="E3" s="27" t="s">
        <v>715</v>
      </c>
      <c r="F3" s="80" t="s">
        <v>714</v>
      </c>
      <c r="G3" s="80" t="s">
        <v>718</v>
      </c>
      <c r="H3" s="80" t="s">
        <v>717</v>
      </c>
      <c r="I3" s="27" t="s">
        <v>716</v>
      </c>
      <c r="J3" s="27" t="s">
        <v>715</v>
      </c>
      <c r="K3" s="80" t="s">
        <v>714</v>
      </c>
      <c r="L3" s="80" t="s">
        <v>718</v>
      </c>
      <c r="M3" s="80" t="s">
        <v>717</v>
      </c>
      <c r="N3" s="27" t="s">
        <v>716</v>
      </c>
      <c r="O3" s="27" t="s">
        <v>715</v>
      </c>
      <c r="P3" s="80" t="s">
        <v>714</v>
      </c>
      <c r="Q3" s="80" t="s">
        <v>718</v>
      </c>
      <c r="R3" s="80" t="s">
        <v>717</v>
      </c>
      <c r="S3" s="27" t="s">
        <v>716</v>
      </c>
      <c r="T3" s="27" t="s">
        <v>715</v>
      </c>
      <c r="U3" s="80" t="s">
        <v>714</v>
      </c>
      <c r="V3" s="80" t="s">
        <v>718</v>
      </c>
      <c r="W3" s="80" t="s">
        <v>717</v>
      </c>
      <c r="X3" s="27" t="s">
        <v>716</v>
      </c>
      <c r="Y3" s="27" t="s">
        <v>715</v>
      </c>
      <c r="Z3" s="80" t="s">
        <v>714</v>
      </c>
      <c r="AA3" s="80" t="s">
        <v>718</v>
      </c>
      <c r="AB3" s="80" t="s">
        <v>717</v>
      </c>
      <c r="AC3" s="27" t="s">
        <v>716</v>
      </c>
      <c r="AD3" s="27" t="s">
        <v>715</v>
      </c>
      <c r="AE3" s="80" t="s">
        <v>714</v>
      </c>
      <c r="AF3" s="80" t="s">
        <v>718</v>
      </c>
      <c r="AG3" s="80" t="s">
        <v>717</v>
      </c>
      <c r="AH3" s="27" t="s">
        <v>716</v>
      </c>
      <c r="AI3" s="27" t="s">
        <v>715</v>
      </c>
      <c r="AJ3" s="80" t="s">
        <v>714</v>
      </c>
    </row>
    <row r="4" spans="1:36" x14ac:dyDescent="0.2">
      <c r="A4" s="80" t="s">
        <v>713</v>
      </c>
      <c r="B4" s="87">
        <v>34.299999999999997</v>
      </c>
      <c r="C4" s="87">
        <v>30.5</v>
      </c>
      <c r="D4" s="28">
        <v>25.9</v>
      </c>
      <c r="E4" s="28">
        <v>35.5</v>
      </c>
      <c r="F4" s="87">
        <v>58.6</v>
      </c>
      <c r="G4" s="87">
        <v>33.299999999999997</v>
      </c>
      <c r="H4" s="87">
        <v>30.1</v>
      </c>
      <c r="I4" s="28">
        <v>25.7</v>
      </c>
      <c r="J4" s="28">
        <v>34.799999999999997</v>
      </c>
      <c r="K4" s="87">
        <v>57.9</v>
      </c>
      <c r="L4" s="87">
        <v>32.1</v>
      </c>
      <c r="M4" s="87">
        <v>28.1</v>
      </c>
      <c r="N4" s="28">
        <v>23.5</v>
      </c>
      <c r="O4" s="28">
        <v>33.4</v>
      </c>
      <c r="P4" s="87">
        <v>50.7</v>
      </c>
      <c r="Q4" s="87">
        <v>31</v>
      </c>
      <c r="R4" s="87">
        <v>27.7</v>
      </c>
      <c r="S4" s="28">
        <v>23</v>
      </c>
      <c r="T4" s="28">
        <v>33</v>
      </c>
      <c r="U4" s="87">
        <v>49.9</v>
      </c>
      <c r="V4" s="87">
        <v>30.4</v>
      </c>
      <c r="W4" s="87">
        <v>28</v>
      </c>
      <c r="X4" s="28">
        <v>22.5</v>
      </c>
      <c r="Y4" s="28">
        <v>34.299999999999997</v>
      </c>
      <c r="Z4" s="87">
        <v>48</v>
      </c>
      <c r="AA4" s="87">
        <v>29.6</v>
      </c>
      <c r="AB4" s="87">
        <v>26.6</v>
      </c>
      <c r="AC4" s="28">
        <v>21.7</v>
      </c>
      <c r="AD4" s="28">
        <v>32.4</v>
      </c>
      <c r="AE4" s="87">
        <v>47.4</v>
      </c>
      <c r="AF4" s="87">
        <v>29</v>
      </c>
      <c r="AG4" s="87">
        <v>26.9</v>
      </c>
      <c r="AH4" s="28">
        <v>21.1</v>
      </c>
      <c r="AI4" s="28">
        <v>33.700000000000003</v>
      </c>
      <c r="AJ4" s="87">
        <v>45.6</v>
      </c>
    </row>
    <row r="5" spans="1:36" x14ac:dyDescent="0.2">
      <c r="A5" s="80" t="s">
        <v>712</v>
      </c>
      <c r="B5" s="87">
        <v>48.6</v>
      </c>
      <c r="C5" s="87">
        <v>50.7</v>
      </c>
      <c r="D5" s="28">
        <v>49.2</v>
      </c>
      <c r="E5" s="28">
        <v>52.4</v>
      </c>
      <c r="F5" s="87">
        <v>11.3</v>
      </c>
      <c r="G5" s="87">
        <v>49.2</v>
      </c>
      <c r="H5" s="87">
        <v>50.7</v>
      </c>
      <c r="I5" s="28">
        <v>48.2</v>
      </c>
      <c r="J5" s="28">
        <v>53.4</v>
      </c>
      <c r="K5" s="87">
        <v>11.4</v>
      </c>
      <c r="L5" s="87">
        <v>50.1</v>
      </c>
      <c r="M5" s="87">
        <v>51.6</v>
      </c>
      <c r="N5" s="28">
        <v>48.7</v>
      </c>
      <c r="O5" s="28">
        <v>54.9</v>
      </c>
      <c r="P5" s="87">
        <v>13.5</v>
      </c>
      <c r="Q5" s="87">
        <v>51.1</v>
      </c>
      <c r="R5" s="87">
        <v>52.6</v>
      </c>
      <c r="S5" s="28">
        <v>50.4</v>
      </c>
      <c r="T5" s="28">
        <v>55.1</v>
      </c>
      <c r="U5" s="87">
        <v>16.3</v>
      </c>
      <c r="V5" s="87">
        <v>51.5</v>
      </c>
      <c r="W5" s="87">
        <v>51.4</v>
      </c>
      <c r="X5" s="28">
        <v>49.8</v>
      </c>
      <c r="Y5" s="28">
        <v>53.3</v>
      </c>
      <c r="Z5" s="87">
        <v>18.899999999999999</v>
      </c>
      <c r="AA5" s="87">
        <v>51.9</v>
      </c>
      <c r="AB5" s="87">
        <v>51.8</v>
      </c>
      <c r="AC5" s="28">
        <v>49</v>
      </c>
      <c r="AD5" s="28">
        <v>55</v>
      </c>
      <c r="AE5" s="87">
        <v>17</v>
      </c>
      <c r="AF5" s="87">
        <v>52.4</v>
      </c>
      <c r="AG5" s="87">
        <v>51.1</v>
      </c>
      <c r="AH5" s="28">
        <v>49</v>
      </c>
      <c r="AI5" s="28">
        <v>53.7</v>
      </c>
      <c r="AJ5" s="87">
        <v>18.2</v>
      </c>
    </row>
    <row r="6" spans="1:36" x14ac:dyDescent="0.2">
      <c r="A6" s="80" t="s">
        <v>711</v>
      </c>
      <c r="B6" s="87">
        <v>11.5</v>
      </c>
      <c r="C6" s="87">
        <v>12.1</v>
      </c>
      <c r="D6" s="28">
        <v>17.5</v>
      </c>
      <c r="E6" s="28">
        <v>6.2</v>
      </c>
      <c r="F6" s="87">
        <v>7.5</v>
      </c>
      <c r="G6" s="87">
        <v>11.5</v>
      </c>
      <c r="H6" s="87">
        <v>12.5</v>
      </c>
      <c r="I6" s="28">
        <v>17.899999999999999</v>
      </c>
      <c r="J6" s="28">
        <v>6.6</v>
      </c>
      <c r="K6" s="87">
        <v>9.4</v>
      </c>
      <c r="L6" s="87">
        <v>11.6</v>
      </c>
      <c r="M6" s="87">
        <v>12.8</v>
      </c>
      <c r="N6" s="28">
        <v>18.3</v>
      </c>
      <c r="O6" s="28">
        <v>6.5</v>
      </c>
      <c r="P6" s="87">
        <v>13.2</v>
      </c>
      <c r="Q6" s="87">
        <v>11.5</v>
      </c>
      <c r="R6" s="87">
        <v>12.5</v>
      </c>
      <c r="S6" s="28">
        <v>17.7</v>
      </c>
      <c r="T6" s="28">
        <v>6.7</v>
      </c>
      <c r="U6" s="87">
        <v>12.7</v>
      </c>
      <c r="V6" s="87">
        <v>11.4</v>
      </c>
      <c r="W6" s="87">
        <v>12.6</v>
      </c>
      <c r="X6" s="28">
        <v>17.3</v>
      </c>
      <c r="Y6" s="28">
        <v>7</v>
      </c>
      <c r="Z6" s="87">
        <v>12</v>
      </c>
      <c r="AA6" s="87">
        <v>11.4</v>
      </c>
      <c r="AB6" s="87">
        <v>12.6</v>
      </c>
      <c r="AC6" s="28">
        <v>18.100000000000001</v>
      </c>
      <c r="AD6" s="28">
        <v>6</v>
      </c>
      <c r="AE6" s="87">
        <v>11.8</v>
      </c>
      <c r="AF6" s="87">
        <v>11.4</v>
      </c>
      <c r="AG6" s="87">
        <v>12.4</v>
      </c>
      <c r="AH6" s="28">
        <v>17.5</v>
      </c>
      <c r="AI6" s="28">
        <v>6.4</v>
      </c>
      <c r="AJ6" s="87">
        <v>12.8</v>
      </c>
    </row>
    <row r="7" spans="1:36" x14ac:dyDescent="0.2">
      <c r="A7" s="80" t="s">
        <v>710</v>
      </c>
      <c r="B7" s="87">
        <v>1.6</v>
      </c>
      <c r="C7" s="87">
        <v>1.4</v>
      </c>
      <c r="D7" s="28">
        <v>1.6</v>
      </c>
      <c r="E7" s="28">
        <v>1.2</v>
      </c>
      <c r="F7" s="87">
        <v>1.8</v>
      </c>
      <c r="G7" s="87">
        <v>1.7</v>
      </c>
      <c r="H7" s="87">
        <v>1.3</v>
      </c>
      <c r="I7" s="28">
        <v>1.3</v>
      </c>
      <c r="J7" s="28">
        <v>1.2</v>
      </c>
      <c r="K7" s="87">
        <v>0.8</v>
      </c>
      <c r="L7" s="87">
        <v>1.6</v>
      </c>
      <c r="M7" s="87">
        <v>1.4</v>
      </c>
      <c r="N7" s="28">
        <v>1.7</v>
      </c>
      <c r="O7" s="28">
        <v>0.9</v>
      </c>
      <c r="P7" s="87">
        <v>2.2000000000000002</v>
      </c>
      <c r="Q7" s="87">
        <v>1.6</v>
      </c>
      <c r="R7" s="87">
        <v>1</v>
      </c>
      <c r="S7" s="28">
        <v>1</v>
      </c>
      <c r="T7" s="28">
        <v>1.1000000000000001</v>
      </c>
      <c r="U7" s="87">
        <v>1.6</v>
      </c>
      <c r="V7" s="87">
        <v>1.5</v>
      </c>
      <c r="W7" s="87">
        <v>1.3</v>
      </c>
      <c r="X7" s="28">
        <v>1.4</v>
      </c>
      <c r="Y7" s="28">
        <v>1.1000000000000001</v>
      </c>
      <c r="Z7" s="87">
        <v>1.6</v>
      </c>
      <c r="AA7" s="87">
        <v>1.5</v>
      </c>
      <c r="AB7" s="87">
        <v>1</v>
      </c>
      <c r="AC7" s="28">
        <v>1.1000000000000001</v>
      </c>
      <c r="AD7" s="28">
        <v>0.9</v>
      </c>
      <c r="AE7" s="87">
        <v>1.4</v>
      </c>
      <c r="AF7" s="87">
        <v>1.4</v>
      </c>
      <c r="AG7" s="87">
        <v>1.2</v>
      </c>
      <c r="AH7" s="28">
        <v>1.2</v>
      </c>
      <c r="AI7" s="28">
        <v>1.1000000000000001</v>
      </c>
      <c r="AJ7" s="87">
        <v>1.7</v>
      </c>
    </row>
    <row r="8" spans="1:36" x14ac:dyDescent="0.2">
      <c r="A8" s="80" t="s">
        <v>709</v>
      </c>
      <c r="B8" s="87">
        <v>1.9</v>
      </c>
      <c r="C8" s="87">
        <v>3.1</v>
      </c>
      <c r="D8" s="28">
        <v>4.3</v>
      </c>
      <c r="E8" s="28">
        <v>1.8</v>
      </c>
      <c r="F8" s="87">
        <v>12.5</v>
      </c>
      <c r="G8" s="87">
        <v>2.2000000000000002</v>
      </c>
      <c r="H8" s="87">
        <v>3.9</v>
      </c>
      <c r="I8" s="28">
        <v>5.4</v>
      </c>
      <c r="J8" s="28">
        <v>2.1</v>
      </c>
      <c r="K8" s="87">
        <v>14.7</v>
      </c>
      <c r="L8" s="87">
        <v>2.2999999999999998</v>
      </c>
      <c r="M8" s="87">
        <v>4</v>
      </c>
      <c r="N8" s="28">
        <v>5.7</v>
      </c>
      <c r="O8" s="28">
        <v>2.1</v>
      </c>
      <c r="P8" s="87">
        <v>13</v>
      </c>
      <c r="Q8" s="87">
        <v>2.6</v>
      </c>
      <c r="R8" s="87">
        <v>4.5999999999999996</v>
      </c>
      <c r="S8" s="28">
        <v>6.3</v>
      </c>
      <c r="T8" s="28">
        <v>2.7</v>
      </c>
      <c r="U8" s="87">
        <v>14.6</v>
      </c>
      <c r="V8" s="87">
        <v>3</v>
      </c>
      <c r="W8" s="87">
        <v>5.3</v>
      </c>
      <c r="X8" s="28">
        <v>7.3</v>
      </c>
      <c r="Y8" s="28">
        <v>2.8</v>
      </c>
      <c r="Z8" s="87">
        <v>14.7</v>
      </c>
      <c r="AA8" s="87">
        <v>3.3</v>
      </c>
      <c r="AB8" s="87">
        <v>5.8</v>
      </c>
      <c r="AC8" s="28">
        <v>7.5</v>
      </c>
      <c r="AD8" s="28">
        <v>3.7</v>
      </c>
      <c r="AE8" s="87">
        <v>15.4</v>
      </c>
      <c r="AF8" s="87">
        <v>3.5</v>
      </c>
      <c r="AG8" s="87">
        <v>6.4</v>
      </c>
      <c r="AH8" s="28">
        <v>8.5</v>
      </c>
      <c r="AI8" s="28">
        <v>3.9</v>
      </c>
      <c r="AJ8" s="87">
        <v>16.2</v>
      </c>
    </row>
    <row r="9" spans="1:36" x14ac:dyDescent="0.2">
      <c r="A9" s="80" t="s">
        <v>708</v>
      </c>
      <c r="B9" s="87">
        <v>2.1</v>
      </c>
      <c r="C9" s="87">
        <v>2.2000000000000002</v>
      </c>
      <c r="D9" s="28">
        <v>1.6</v>
      </c>
      <c r="E9" s="28">
        <v>2.9</v>
      </c>
      <c r="F9" s="87">
        <v>8.4</v>
      </c>
      <c r="G9" s="87">
        <v>2.2000000000000002</v>
      </c>
      <c r="H9" s="87">
        <v>1.6</v>
      </c>
      <c r="I9" s="28">
        <v>1.4</v>
      </c>
      <c r="J9" s="28">
        <v>1.7</v>
      </c>
      <c r="K9" s="87">
        <v>5.8</v>
      </c>
      <c r="L9" s="87">
        <v>2.2999999999999998</v>
      </c>
      <c r="M9" s="87">
        <v>2.2000000000000002</v>
      </c>
      <c r="N9" s="28">
        <v>2.1</v>
      </c>
      <c r="O9" s="28">
        <v>2.2000000000000002</v>
      </c>
      <c r="P9" s="87">
        <v>7.4</v>
      </c>
      <c r="Q9" s="87">
        <v>2.1</v>
      </c>
      <c r="R9" s="87">
        <v>1.5</v>
      </c>
      <c r="S9" s="28">
        <v>1.7</v>
      </c>
      <c r="T9" s="28">
        <v>1.4</v>
      </c>
      <c r="U9" s="87">
        <v>4.9000000000000004</v>
      </c>
      <c r="V9" s="87">
        <v>2.2000000000000002</v>
      </c>
      <c r="W9" s="87">
        <v>1.5</v>
      </c>
      <c r="X9" s="28">
        <v>1.6</v>
      </c>
      <c r="Y9" s="28">
        <v>1.4</v>
      </c>
      <c r="Z9" s="87">
        <v>4.7</v>
      </c>
      <c r="AA9" s="87">
        <v>2.2000000000000002</v>
      </c>
      <c r="AB9" s="87">
        <v>2.2999999999999998</v>
      </c>
      <c r="AC9" s="28">
        <v>2.5</v>
      </c>
      <c r="AD9" s="28">
        <v>2</v>
      </c>
      <c r="AE9" s="87">
        <v>7.1</v>
      </c>
      <c r="AF9" s="87">
        <v>2.2000000000000002</v>
      </c>
      <c r="AG9" s="87">
        <v>2</v>
      </c>
      <c r="AH9" s="28">
        <v>2.7</v>
      </c>
      <c r="AI9" s="28">
        <v>1.2</v>
      </c>
      <c r="AJ9" s="87">
        <v>5.5</v>
      </c>
    </row>
    <row r="10" spans="1:36" x14ac:dyDescent="0.25">
      <c r="A10" s="58" t="s">
        <v>839</v>
      </c>
    </row>
    <row r="11" spans="1:36" x14ac:dyDescent="0.2">
      <c r="A11" s="29"/>
    </row>
    <row r="12" spans="1:36" x14ac:dyDescent="0.25">
      <c r="A12" s="58" t="s">
        <v>779</v>
      </c>
    </row>
  </sheetData>
  <mergeCells count="1">
    <mergeCell ref="A2:A3"/>
  </mergeCells>
  <phoneticPr fontId="2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ColWidth="9.140625" defaultRowHeight="13.5" x14ac:dyDescent="0.2"/>
  <cols>
    <col min="1" max="1" width="16.85546875" style="27" customWidth="1"/>
    <col min="2" max="16384" width="9.140625" style="27"/>
  </cols>
  <sheetData>
    <row r="1" spans="1:8" x14ac:dyDescent="0.25">
      <c r="A1" s="58" t="s">
        <v>884</v>
      </c>
    </row>
    <row r="2" spans="1:8" x14ac:dyDescent="0.2">
      <c r="A2" s="87" t="s">
        <v>678</v>
      </c>
      <c r="B2" s="114">
        <v>2017</v>
      </c>
      <c r="C2" s="114">
        <v>2018</v>
      </c>
      <c r="D2" s="114">
        <v>2019</v>
      </c>
      <c r="E2" s="114">
        <v>2020</v>
      </c>
      <c r="F2" s="114">
        <v>2021</v>
      </c>
      <c r="G2" s="114">
        <v>2022</v>
      </c>
      <c r="H2" s="114">
        <v>2023</v>
      </c>
    </row>
    <row r="3" spans="1:8" x14ac:dyDescent="0.2">
      <c r="A3" s="87" t="s">
        <v>718</v>
      </c>
      <c r="B3" s="87">
        <v>10.199999999999999</v>
      </c>
      <c r="C3" s="87">
        <v>11.1</v>
      </c>
      <c r="D3" s="87">
        <v>11.5</v>
      </c>
      <c r="E3" s="87">
        <v>11.1</v>
      </c>
      <c r="F3" s="87">
        <v>13.1</v>
      </c>
      <c r="G3" s="87">
        <v>12.5</v>
      </c>
      <c r="H3" s="87">
        <v>12.2</v>
      </c>
    </row>
    <row r="4" spans="1:8" x14ac:dyDescent="0.2">
      <c r="A4" s="87" t="s">
        <v>717</v>
      </c>
      <c r="B4" s="87">
        <v>16.2</v>
      </c>
      <c r="C4" s="87">
        <v>17.5</v>
      </c>
      <c r="D4" s="87">
        <v>18.2</v>
      </c>
      <c r="E4" s="87">
        <v>17.399999999999999</v>
      </c>
      <c r="F4" s="87">
        <v>21</v>
      </c>
      <c r="G4" s="87">
        <v>20.9</v>
      </c>
      <c r="H4" s="87">
        <v>20.6</v>
      </c>
    </row>
    <row r="5" spans="1:8" x14ac:dyDescent="0.2">
      <c r="A5" s="28" t="s">
        <v>722</v>
      </c>
      <c r="B5" s="28">
        <v>15.7</v>
      </c>
      <c r="C5" s="28">
        <v>18.100000000000001</v>
      </c>
      <c r="D5" s="28">
        <v>18.5</v>
      </c>
      <c r="E5" s="28">
        <v>17.3</v>
      </c>
      <c r="F5" s="28">
        <v>20.9</v>
      </c>
      <c r="G5" s="28">
        <v>21</v>
      </c>
      <c r="H5" s="28">
        <v>19.600000000000001</v>
      </c>
    </row>
    <row r="6" spans="1:8" x14ac:dyDescent="0.2">
      <c r="A6" s="28" t="s">
        <v>721</v>
      </c>
      <c r="B6" s="28">
        <v>16.5</v>
      </c>
      <c r="C6" s="28">
        <v>16.899999999999999</v>
      </c>
      <c r="D6" s="28">
        <v>17.899999999999999</v>
      </c>
      <c r="E6" s="28">
        <v>17.600000000000001</v>
      </c>
      <c r="F6" s="28">
        <v>21</v>
      </c>
      <c r="G6" s="28">
        <v>20.8</v>
      </c>
      <c r="H6" s="28">
        <v>21.8</v>
      </c>
    </row>
    <row r="7" spans="1:8" x14ac:dyDescent="0.2">
      <c r="A7" s="87" t="s">
        <v>720</v>
      </c>
      <c r="B7" s="87">
        <v>71.900000000000006</v>
      </c>
      <c r="C7" s="87">
        <v>71.5</v>
      </c>
      <c r="D7" s="87">
        <v>68.099999999999994</v>
      </c>
      <c r="E7" s="87">
        <v>61.1</v>
      </c>
      <c r="F7" s="87">
        <v>65.8</v>
      </c>
      <c r="G7" s="87">
        <v>64.3</v>
      </c>
      <c r="H7" s="87">
        <v>58.6</v>
      </c>
    </row>
    <row r="8" spans="1:8" x14ac:dyDescent="0.25">
      <c r="A8" s="58" t="s">
        <v>839</v>
      </c>
    </row>
    <row r="9" spans="1:8" x14ac:dyDescent="0.2">
      <c r="A9" s="29"/>
    </row>
    <row r="10" spans="1:8" x14ac:dyDescent="0.25">
      <c r="A10" s="58" t="s">
        <v>779</v>
      </c>
    </row>
  </sheetData>
  <phoneticPr fontId="2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ColWidth="9.140625" defaultRowHeight="13.5" x14ac:dyDescent="0.2"/>
  <cols>
    <col min="1" max="1" width="16.85546875" style="27" customWidth="1"/>
    <col min="2" max="16384" width="9.140625" style="27"/>
  </cols>
  <sheetData>
    <row r="1" spans="1:8" x14ac:dyDescent="0.25">
      <c r="A1" s="58" t="s">
        <v>885</v>
      </c>
    </row>
    <row r="2" spans="1:8" x14ac:dyDescent="0.2">
      <c r="A2" s="28" t="s">
        <v>678</v>
      </c>
      <c r="B2" s="114">
        <v>2017</v>
      </c>
      <c r="C2" s="114">
        <v>2018</v>
      </c>
      <c r="D2" s="114">
        <v>2019</v>
      </c>
      <c r="E2" s="114">
        <v>2020</v>
      </c>
      <c r="F2" s="114">
        <v>2021</v>
      </c>
      <c r="G2" s="114">
        <v>2022</v>
      </c>
      <c r="H2" s="114">
        <v>2023</v>
      </c>
    </row>
    <row r="3" spans="1:8" x14ac:dyDescent="0.2">
      <c r="A3" s="87" t="s">
        <v>718</v>
      </c>
      <c r="B3" s="87">
        <v>8</v>
      </c>
      <c r="C3" s="87">
        <v>7.7</v>
      </c>
      <c r="D3" s="87">
        <v>7.7</v>
      </c>
      <c r="E3" s="87">
        <v>7.6</v>
      </c>
      <c r="F3" s="87">
        <v>7.5</v>
      </c>
      <c r="G3" s="87">
        <v>7.9</v>
      </c>
      <c r="H3" s="87">
        <v>8</v>
      </c>
    </row>
    <row r="4" spans="1:8" x14ac:dyDescent="0.2">
      <c r="A4" s="87" t="s">
        <v>717</v>
      </c>
      <c r="B4" s="87">
        <v>6.1</v>
      </c>
      <c r="C4" s="87">
        <v>5.7</v>
      </c>
      <c r="D4" s="87">
        <v>5.4</v>
      </c>
      <c r="E4" s="87">
        <v>5.3</v>
      </c>
      <c r="F4" s="87">
        <v>5.0999999999999996</v>
      </c>
      <c r="G4" s="87">
        <v>5.4</v>
      </c>
      <c r="H4" s="87">
        <v>5.5</v>
      </c>
    </row>
    <row r="5" spans="1:8" x14ac:dyDescent="0.2">
      <c r="A5" s="28" t="s">
        <v>722</v>
      </c>
      <c r="B5" s="28">
        <v>5.7</v>
      </c>
      <c r="C5" s="28">
        <v>5.2</v>
      </c>
      <c r="D5" s="28">
        <v>4.9000000000000004</v>
      </c>
      <c r="E5" s="28">
        <v>4.9000000000000004</v>
      </c>
      <c r="F5" s="28">
        <v>4.5999999999999996</v>
      </c>
      <c r="G5" s="28">
        <v>5.0999999999999996</v>
      </c>
      <c r="H5" s="28">
        <v>5.0999999999999996</v>
      </c>
    </row>
    <row r="6" spans="1:8" x14ac:dyDescent="0.2">
      <c r="A6" s="28" t="s">
        <v>721</v>
      </c>
      <c r="B6" s="28">
        <v>6.5</v>
      </c>
      <c r="C6" s="28">
        <v>6.2</v>
      </c>
      <c r="D6" s="28">
        <v>5.8</v>
      </c>
      <c r="E6" s="28">
        <v>5.8</v>
      </c>
      <c r="F6" s="28">
        <v>5.7</v>
      </c>
      <c r="G6" s="28">
        <v>5.8</v>
      </c>
      <c r="H6" s="28">
        <v>5.9</v>
      </c>
    </row>
    <row r="7" spans="1:8" x14ac:dyDescent="0.2">
      <c r="A7" s="87" t="s">
        <v>720</v>
      </c>
      <c r="B7" s="87">
        <v>1.2</v>
      </c>
      <c r="C7" s="87">
        <v>1.1000000000000001</v>
      </c>
      <c r="D7" s="87">
        <v>1.1000000000000001</v>
      </c>
      <c r="E7" s="87">
        <v>1.3</v>
      </c>
      <c r="F7" s="87">
        <v>1</v>
      </c>
      <c r="G7" s="87">
        <v>1.3</v>
      </c>
      <c r="H7" s="87">
        <v>1.4</v>
      </c>
    </row>
    <row r="8" spans="1:8" x14ac:dyDescent="0.25">
      <c r="A8" s="58" t="s">
        <v>839</v>
      </c>
    </row>
    <row r="9" spans="1:8" x14ac:dyDescent="0.2">
      <c r="A9" s="29"/>
    </row>
    <row r="10" spans="1:8" x14ac:dyDescent="0.25">
      <c r="A10" s="58" t="s">
        <v>779</v>
      </c>
    </row>
  </sheetData>
  <phoneticPr fontId="2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defaultColWidth="9.140625" defaultRowHeight="13.5" x14ac:dyDescent="0.2"/>
  <cols>
    <col min="1" max="1" width="18" style="27" bestFit="1" customWidth="1"/>
    <col min="2" max="16384" width="9.140625" style="27"/>
  </cols>
  <sheetData>
    <row r="1" spans="1:36" x14ac:dyDescent="0.25">
      <c r="A1" s="58" t="s">
        <v>886</v>
      </c>
    </row>
    <row r="2" spans="1:36" x14ac:dyDescent="0.2">
      <c r="A2" s="80" t="s">
        <v>725</v>
      </c>
      <c r="B2" s="80">
        <v>2017</v>
      </c>
      <c r="C2" s="80"/>
      <c r="F2" s="80"/>
      <c r="G2" s="80">
        <v>2018</v>
      </c>
      <c r="H2" s="80"/>
      <c r="K2" s="80"/>
      <c r="L2" s="80">
        <v>2019</v>
      </c>
      <c r="M2" s="80"/>
      <c r="P2" s="80"/>
      <c r="Q2" s="80">
        <v>2020</v>
      </c>
      <c r="R2" s="80"/>
      <c r="U2" s="80"/>
      <c r="V2" s="80">
        <v>2021</v>
      </c>
      <c r="W2" s="80"/>
      <c r="Z2" s="80"/>
      <c r="AA2" s="80">
        <v>2022</v>
      </c>
      <c r="AB2" s="80"/>
      <c r="AE2" s="80"/>
      <c r="AF2" s="80">
        <v>2023</v>
      </c>
      <c r="AG2" s="80"/>
    </row>
    <row r="3" spans="1:36" x14ac:dyDescent="0.2">
      <c r="A3" s="80"/>
      <c r="B3" s="80" t="s">
        <v>718</v>
      </c>
      <c r="C3" s="80" t="s">
        <v>717</v>
      </c>
      <c r="D3" s="27" t="s">
        <v>722</v>
      </c>
      <c r="E3" s="27" t="s">
        <v>721</v>
      </c>
      <c r="F3" s="80" t="s">
        <v>720</v>
      </c>
      <c r="G3" s="80" t="s">
        <v>718</v>
      </c>
      <c r="H3" s="80" t="s">
        <v>717</v>
      </c>
      <c r="I3" s="27" t="s">
        <v>722</v>
      </c>
      <c r="J3" s="27" t="s">
        <v>721</v>
      </c>
      <c r="K3" s="80" t="s">
        <v>720</v>
      </c>
      <c r="L3" s="80" t="s">
        <v>718</v>
      </c>
      <c r="M3" s="80" t="s">
        <v>717</v>
      </c>
      <c r="N3" s="27" t="s">
        <v>722</v>
      </c>
      <c r="O3" s="27" t="s">
        <v>721</v>
      </c>
      <c r="P3" s="80" t="s">
        <v>720</v>
      </c>
      <c r="Q3" s="80" t="s">
        <v>718</v>
      </c>
      <c r="R3" s="80" t="s">
        <v>717</v>
      </c>
      <c r="S3" s="27" t="s">
        <v>722</v>
      </c>
      <c r="T3" s="27" t="s">
        <v>721</v>
      </c>
      <c r="U3" s="80" t="s">
        <v>720</v>
      </c>
      <c r="V3" s="80" t="s">
        <v>718</v>
      </c>
      <c r="W3" s="80" t="s">
        <v>717</v>
      </c>
      <c r="X3" s="27" t="s">
        <v>722</v>
      </c>
      <c r="Y3" s="27" t="s">
        <v>721</v>
      </c>
      <c r="Z3" s="80" t="s">
        <v>720</v>
      </c>
      <c r="AA3" s="80" t="s">
        <v>718</v>
      </c>
      <c r="AB3" s="80" t="s">
        <v>717</v>
      </c>
      <c r="AC3" s="27" t="s">
        <v>722</v>
      </c>
      <c r="AD3" s="27" t="s">
        <v>721</v>
      </c>
      <c r="AE3" s="80" t="s">
        <v>720</v>
      </c>
      <c r="AF3" s="80" t="s">
        <v>718</v>
      </c>
      <c r="AG3" s="80" t="s">
        <v>717</v>
      </c>
      <c r="AH3" s="27" t="s">
        <v>722</v>
      </c>
      <c r="AI3" s="27" t="s">
        <v>721</v>
      </c>
      <c r="AJ3" s="80" t="s">
        <v>720</v>
      </c>
    </row>
    <row r="4" spans="1:36" x14ac:dyDescent="0.2">
      <c r="A4" s="80" t="s">
        <v>724</v>
      </c>
      <c r="B4" s="87">
        <v>19.899999999999999</v>
      </c>
      <c r="C4" s="87">
        <v>24.1</v>
      </c>
      <c r="D4" s="28">
        <v>25.8</v>
      </c>
      <c r="E4" s="28">
        <v>22.1</v>
      </c>
      <c r="F4" s="87">
        <v>60.9</v>
      </c>
      <c r="G4" s="87">
        <v>19.8</v>
      </c>
      <c r="H4" s="87">
        <v>24.8</v>
      </c>
      <c r="I4" s="28">
        <v>25.8</v>
      </c>
      <c r="J4" s="28">
        <v>23.8</v>
      </c>
      <c r="K4" s="87">
        <v>61.7</v>
      </c>
      <c r="L4" s="87">
        <v>19.7</v>
      </c>
      <c r="M4" s="87">
        <v>24.9</v>
      </c>
      <c r="N4" s="28">
        <v>25.7</v>
      </c>
      <c r="O4" s="28">
        <v>23.9</v>
      </c>
      <c r="P4" s="87">
        <v>56.9</v>
      </c>
      <c r="Q4" s="87">
        <v>19.7</v>
      </c>
      <c r="R4" s="87">
        <v>25.5</v>
      </c>
      <c r="S4" s="28">
        <v>26.1</v>
      </c>
      <c r="T4" s="28">
        <v>24.8</v>
      </c>
      <c r="U4" s="87">
        <v>59.4</v>
      </c>
      <c r="V4" s="87">
        <v>21</v>
      </c>
      <c r="W4" s="87">
        <v>27.9</v>
      </c>
      <c r="X4" s="28">
        <v>28.1</v>
      </c>
      <c r="Y4" s="28">
        <v>27.6</v>
      </c>
      <c r="Z4" s="87">
        <v>63</v>
      </c>
      <c r="AA4" s="87">
        <v>20.9</v>
      </c>
      <c r="AB4" s="87">
        <v>27.3</v>
      </c>
      <c r="AC4" s="28">
        <v>27.7</v>
      </c>
      <c r="AD4" s="28">
        <v>26.9</v>
      </c>
      <c r="AE4" s="87">
        <v>61.5</v>
      </c>
      <c r="AF4" s="87">
        <v>20.9</v>
      </c>
      <c r="AG4" s="87">
        <v>28.9</v>
      </c>
      <c r="AH4" s="28">
        <v>29.2</v>
      </c>
      <c r="AI4" s="28">
        <v>28.5</v>
      </c>
      <c r="AJ4" s="87">
        <v>63.2</v>
      </c>
    </row>
    <row r="5" spans="1:36" x14ac:dyDescent="0.2">
      <c r="A5" s="80" t="s">
        <v>723</v>
      </c>
      <c r="B5" s="87">
        <v>3.3</v>
      </c>
      <c r="C5" s="87">
        <v>4</v>
      </c>
      <c r="D5" s="28">
        <v>2.2999999999999998</v>
      </c>
      <c r="E5" s="28">
        <v>5.9</v>
      </c>
      <c r="F5" s="87">
        <v>16.100000000000001</v>
      </c>
      <c r="G5" s="87">
        <v>3.3</v>
      </c>
      <c r="H5" s="87">
        <v>3</v>
      </c>
      <c r="I5" s="28">
        <v>2</v>
      </c>
      <c r="J5" s="28">
        <v>4</v>
      </c>
      <c r="K5" s="87">
        <v>10</v>
      </c>
      <c r="L5" s="87">
        <v>3.3</v>
      </c>
      <c r="M5" s="87">
        <v>3.7</v>
      </c>
      <c r="N5" s="28">
        <v>2.8</v>
      </c>
      <c r="O5" s="28">
        <v>4.5999999999999996</v>
      </c>
      <c r="P5" s="87">
        <v>11.9</v>
      </c>
      <c r="Q5" s="87">
        <v>3.3</v>
      </c>
      <c r="R5" s="87">
        <v>2.7</v>
      </c>
      <c r="S5" s="28">
        <v>2.2999999999999998</v>
      </c>
      <c r="T5" s="28">
        <v>3.3</v>
      </c>
      <c r="U5" s="87">
        <v>8.1999999999999993</v>
      </c>
      <c r="V5" s="87">
        <v>2.5</v>
      </c>
      <c r="W5" s="87">
        <v>2.2999999999999998</v>
      </c>
      <c r="X5" s="28">
        <v>1.4</v>
      </c>
      <c r="Y5" s="28">
        <v>3.2</v>
      </c>
      <c r="Z5" s="87">
        <v>6.5</v>
      </c>
      <c r="AA5" s="87">
        <v>2.5</v>
      </c>
      <c r="AB5" s="87">
        <v>2.8</v>
      </c>
      <c r="AC5" s="28">
        <v>2.2999999999999998</v>
      </c>
      <c r="AD5" s="28">
        <v>3.5</v>
      </c>
      <c r="AE5" s="87">
        <v>8.1</v>
      </c>
      <c r="AF5" s="87">
        <v>2.5</v>
      </c>
      <c r="AG5" s="87">
        <v>2.7</v>
      </c>
      <c r="AH5" s="28">
        <v>1.9</v>
      </c>
      <c r="AI5" s="28">
        <v>3.7</v>
      </c>
      <c r="AJ5" s="87">
        <v>7.1</v>
      </c>
    </row>
    <row r="6" spans="1:36" x14ac:dyDescent="0.25">
      <c r="A6" s="58" t="s">
        <v>839</v>
      </c>
    </row>
    <row r="7" spans="1:36" x14ac:dyDescent="0.2">
      <c r="A7" s="29"/>
    </row>
    <row r="8" spans="1:36" x14ac:dyDescent="0.25">
      <c r="A8" s="58" t="s">
        <v>779</v>
      </c>
    </row>
  </sheetData>
  <phoneticPr fontId="2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ColWidth="9.140625" defaultRowHeight="13.5" x14ac:dyDescent="0.2"/>
  <cols>
    <col min="1" max="1" width="16.85546875" style="27" customWidth="1"/>
    <col min="2" max="16384" width="9.140625" style="27"/>
  </cols>
  <sheetData>
    <row r="1" spans="1:8" x14ac:dyDescent="0.25">
      <c r="A1" s="58" t="s">
        <v>887</v>
      </c>
    </row>
    <row r="2" spans="1:8" x14ac:dyDescent="0.2">
      <c r="A2" s="80" t="s">
        <v>678</v>
      </c>
      <c r="B2" s="80">
        <v>2017</v>
      </c>
      <c r="C2" s="80">
        <v>2018</v>
      </c>
      <c r="D2" s="80">
        <v>2019</v>
      </c>
      <c r="E2" s="80">
        <v>2020</v>
      </c>
      <c r="F2" s="80">
        <v>2021</v>
      </c>
      <c r="G2" s="80">
        <v>2022</v>
      </c>
      <c r="H2" s="80">
        <v>2023</v>
      </c>
    </row>
    <row r="3" spans="1:8" x14ac:dyDescent="0.2">
      <c r="A3" s="80" t="s">
        <v>718</v>
      </c>
      <c r="B3" s="87">
        <v>2.2999999999999998</v>
      </c>
      <c r="C3" s="87">
        <v>1.9</v>
      </c>
      <c r="D3" s="87">
        <v>1.3</v>
      </c>
      <c r="E3" s="87">
        <v>1.6</v>
      </c>
      <c r="F3" s="87">
        <v>1.1000000000000001</v>
      </c>
      <c r="G3" s="87">
        <v>1.2</v>
      </c>
      <c r="H3" s="87">
        <v>1.1000000000000001</v>
      </c>
    </row>
    <row r="4" spans="1:8" x14ac:dyDescent="0.2">
      <c r="A4" s="80" t="s">
        <v>717</v>
      </c>
      <c r="B4" s="87">
        <v>2.1</v>
      </c>
      <c r="C4" s="87">
        <v>1.8</v>
      </c>
      <c r="D4" s="87">
        <v>1.4</v>
      </c>
      <c r="E4" s="87">
        <v>1.4</v>
      </c>
      <c r="F4" s="87">
        <v>1.1000000000000001</v>
      </c>
      <c r="G4" s="87">
        <v>0.9</v>
      </c>
      <c r="H4" s="87">
        <v>1</v>
      </c>
    </row>
    <row r="5" spans="1:8" x14ac:dyDescent="0.2">
      <c r="A5" s="27" t="s">
        <v>722</v>
      </c>
      <c r="B5" s="28">
        <v>3.8</v>
      </c>
      <c r="C5" s="28">
        <v>3.3</v>
      </c>
      <c r="D5" s="28">
        <v>2.5</v>
      </c>
      <c r="E5" s="28">
        <v>2.5</v>
      </c>
      <c r="F5" s="28">
        <v>2</v>
      </c>
      <c r="G5" s="28">
        <v>1.6</v>
      </c>
      <c r="H5" s="28">
        <v>1.9</v>
      </c>
    </row>
    <row r="6" spans="1:8" x14ac:dyDescent="0.2">
      <c r="A6" s="27" t="s">
        <v>721</v>
      </c>
      <c r="B6" s="28">
        <v>0.3</v>
      </c>
      <c r="C6" s="28">
        <v>0.1</v>
      </c>
      <c r="D6" s="28">
        <v>0.1</v>
      </c>
      <c r="E6" s="28">
        <v>0.1</v>
      </c>
      <c r="F6" s="28">
        <v>0</v>
      </c>
      <c r="G6" s="28">
        <v>0.1</v>
      </c>
      <c r="H6" s="28">
        <v>0</v>
      </c>
    </row>
    <row r="7" spans="1:8" x14ac:dyDescent="0.2">
      <c r="A7" s="80" t="s">
        <v>720</v>
      </c>
      <c r="B7" s="87">
        <v>3.9</v>
      </c>
      <c r="C7" s="87">
        <v>2.8</v>
      </c>
      <c r="D7" s="87">
        <v>2.5</v>
      </c>
      <c r="E7" s="87">
        <v>2.4</v>
      </c>
      <c r="F7" s="87">
        <v>2.2999999999999998</v>
      </c>
      <c r="G7" s="87">
        <v>1.7</v>
      </c>
      <c r="H7" s="87">
        <v>1.9</v>
      </c>
    </row>
    <row r="8" spans="1:8" x14ac:dyDescent="0.25">
      <c r="A8" s="58" t="s">
        <v>839</v>
      </c>
    </row>
    <row r="9" spans="1:8" x14ac:dyDescent="0.2">
      <c r="A9" s="29"/>
    </row>
    <row r="10" spans="1:8" x14ac:dyDescent="0.25">
      <c r="A10" s="58" t="s">
        <v>779</v>
      </c>
    </row>
  </sheetData>
  <phoneticPr fontId="2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/>
  </sheetViews>
  <sheetFormatPr defaultColWidth="9.140625" defaultRowHeight="13.5" x14ac:dyDescent="0.2"/>
  <cols>
    <col min="1" max="16384" width="9.140625" style="27"/>
  </cols>
  <sheetData>
    <row r="1" spans="1:17" x14ac:dyDescent="0.25">
      <c r="A1" s="58" t="s">
        <v>888</v>
      </c>
    </row>
    <row r="2" spans="1:17" x14ac:dyDescent="0.2">
      <c r="A2" s="80" t="s">
        <v>667</v>
      </c>
      <c r="B2" s="80">
        <v>2017</v>
      </c>
      <c r="C2" s="80"/>
      <c r="D2" s="80">
        <v>2018</v>
      </c>
      <c r="E2" s="80"/>
      <c r="F2" s="80">
        <v>2019</v>
      </c>
      <c r="G2" s="80"/>
      <c r="H2" s="80">
        <v>2020</v>
      </c>
      <c r="I2" s="80"/>
      <c r="J2" s="80">
        <v>2021</v>
      </c>
      <c r="K2" s="80"/>
      <c r="L2" s="80">
        <v>2022</v>
      </c>
      <c r="M2" s="80"/>
      <c r="N2" s="80">
        <v>2023</v>
      </c>
      <c r="O2" s="80"/>
      <c r="P2" s="80">
        <v>2024</v>
      </c>
      <c r="Q2" s="80"/>
    </row>
    <row r="3" spans="1:17" x14ac:dyDescent="0.2">
      <c r="A3" s="80"/>
      <c r="B3" s="80" t="s">
        <v>675</v>
      </c>
      <c r="C3" s="80" t="s">
        <v>674</v>
      </c>
      <c r="D3" s="80" t="s">
        <v>675</v>
      </c>
      <c r="E3" s="80" t="s">
        <v>674</v>
      </c>
      <c r="F3" s="80" t="s">
        <v>729</v>
      </c>
      <c r="G3" s="80" t="s">
        <v>674</v>
      </c>
      <c r="H3" s="80" t="s">
        <v>729</v>
      </c>
      <c r="I3" s="80" t="s">
        <v>674</v>
      </c>
      <c r="J3" s="80" t="s">
        <v>729</v>
      </c>
      <c r="K3" s="80" t="s">
        <v>674</v>
      </c>
      <c r="L3" s="80" t="s">
        <v>729</v>
      </c>
      <c r="M3" s="80" t="s">
        <v>674</v>
      </c>
      <c r="N3" s="80" t="s">
        <v>729</v>
      </c>
      <c r="O3" s="80" t="s">
        <v>674</v>
      </c>
      <c r="P3" s="80" t="s">
        <v>729</v>
      </c>
      <c r="Q3" s="80" t="s">
        <v>674</v>
      </c>
    </row>
    <row r="4" spans="1:17" x14ac:dyDescent="0.2">
      <c r="A4" s="80" t="s">
        <v>707</v>
      </c>
      <c r="B4" s="87">
        <v>20.9</v>
      </c>
      <c r="C4" s="87" t="s">
        <v>726</v>
      </c>
      <c r="D4" s="87">
        <v>21.7</v>
      </c>
      <c r="E4" s="87" t="s">
        <v>726</v>
      </c>
      <c r="F4" s="87">
        <v>22.2</v>
      </c>
      <c r="G4" s="87">
        <v>14.7</v>
      </c>
      <c r="H4" s="87">
        <v>22.4</v>
      </c>
      <c r="I4" s="87">
        <v>15.1</v>
      </c>
      <c r="J4" s="87">
        <v>22.4</v>
      </c>
      <c r="K4" s="87">
        <v>15.9</v>
      </c>
      <c r="L4" s="87">
        <v>23.1</v>
      </c>
      <c r="M4" s="87">
        <v>17.100000000000001</v>
      </c>
      <c r="N4" s="87">
        <v>22.8</v>
      </c>
      <c r="O4" s="87">
        <v>16.5</v>
      </c>
      <c r="P4" s="87">
        <v>22.6</v>
      </c>
      <c r="Q4" s="87">
        <v>16</v>
      </c>
    </row>
    <row r="5" spans="1:17" x14ac:dyDescent="0.2">
      <c r="A5" s="80" t="s">
        <v>728</v>
      </c>
      <c r="B5" s="87">
        <v>23.9</v>
      </c>
      <c r="C5" s="87" t="s">
        <v>726</v>
      </c>
      <c r="D5" s="87">
        <v>25.4</v>
      </c>
      <c r="E5" s="87" t="s">
        <v>726</v>
      </c>
      <c r="F5" s="87">
        <v>26.7</v>
      </c>
      <c r="G5" s="87">
        <v>53.4</v>
      </c>
      <c r="H5" s="87">
        <v>26.7</v>
      </c>
      <c r="I5" s="87">
        <v>55.6</v>
      </c>
      <c r="J5" s="87">
        <v>27</v>
      </c>
      <c r="K5" s="87">
        <v>53</v>
      </c>
      <c r="L5" s="87">
        <v>27.5</v>
      </c>
      <c r="M5" s="87">
        <v>60</v>
      </c>
      <c r="N5" s="87">
        <v>27.1</v>
      </c>
      <c r="O5" s="87">
        <v>58.1</v>
      </c>
      <c r="P5" s="87">
        <v>27.3</v>
      </c>
      <c r="Q5" s="87">
        <v>55.4</v>
      </c>
    </row>
    <row r="6" spans="1:17" x14ac:dyDescent="0.2">
      <c r="A6" s="80" t="s">
        <v>727</v>
      </c>
      <c r="B6" s="87">
        <v>19.899999999999999</v>
      </c>
      <c r="C6" s="87" t="s">
        <v>726</v>
      </c>
      <c r="D6" s="87">
        <v>20.5</v>
      </c>
      <c r="E6" s="87" t="s">
        <v>726</v>
      </c>
      <c r="F6" s="87">
        <v>20.8</v>
      </c>
      <c r="G6" s="87">
        <v>14</v>
      </c>
      <c r="H6" s="87">
        <v>21.1</v>
      </c>
      <c r="I6" s="87">
        <v>14.4</v>
      </c>
      <c r="J6" s="87">
        <v>20.9</v>
      </c>
      <c r="K6" s="87">
        <v>15.3</v>
      </c>
      <c r="L6" s="87">
        <v>21.7</v>
      </c>
      <c r="M6" s="87">
        <v>16.399999999999999</v>
      </c>
      <c r="N6" s="87">
        <v>21.4</v>
      </c>
      <c r="O6" s="87">
        <v>15.9</v>
      </c>
      <c r="P6" s="87">
        <v>21.1</v>
      </c>
      <c r="Q6" s="87">
        <v>15.4</v>
      </c>
    </row>
    <row r="7" spans="1:17" x14ac:dyDescent="0.25">
      <c r="A7" s="58" t="s">
        <v>840</v>
      </c>
    </row>
    <row r="8" spans="1:17" x14ac:dyDescent="0.2">
      <c r="A8" s="29"/>
    </row>
    <row r="9" spans="1:17" x14ac:dyDescent="0.25">
      <c r="A9" s="58" t="s">
        <v>779</v>
      </c>
    </row>
  </sheetData>
  <phoneticPr fontId="2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O7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15" x14ac:dyDescent="0.25">
      <c r="A1" s="58" t="s">
        <v>889</v>
      </c>
    </row>
    <row r="2" spans="1:15" ht="20.100000000000001" customHeight="1" x14ac:dyDescent="0.25">
      <c r="A2" s="137" t="s">
        <v>392</v>
      </c>
      <c r="B2" s="140" t="s">
        <v>258</v>
      </c>
      <c r="C2" s="140" t="s">
        <v>258</v>
      </c>
      <c r="D2" s="140" t="s">
        <v>258</v>
      </c>
      <c r="E2" s="140" t="s">
        <v>258</v>
      </c>
      <c r="F2" s="140" t="s">
        <v>258</v>
      </c>
      <c r="G2" s="140" t="s">
        <v>258</v>
      </c>
      <c r="H2" s="140" t="s">
        <v>258</v>
      </c>
      <c r="I2" s="140" t="s">
        <v>260</v>
      </c>
      <c r="J2" s="140" t="s">
        <v>260</v>
      </c>
      <c r="K2" s="140" t="s">
        <v>260</v>
      </c>
      <c r="L2" s="140" t="s">
        <v>260</v>
      </c>
      <c r="M2" s="140" t="s">
        <v>260</v>
      </c>
      <c r="N2" s="140" t="s">
        <v>260</v>
      </c>
      <c r="O2" s="140" t="s">
        <v>260</v>
      </c>
    </row>
    <row r="3" spans="1:15" ht="20.100000000000001" customHeight="1" x14ac:dyDescent="0.25">
      <c r="A3" s="138" t="s">
        <v>487</v>
      </c>
      <c r="B3" s="64" t="s">
        <v>531</v>
      </c>
      <c r="C3" s="64" t="s">
        <v>530</v>
      </c>
      <c r="D3" s="64" t="s">
        <v>529</v>
      </c>
      <c r="E3" s="64" t="s">
        <v>528</v>
      </c>
      <c r="F3" s="64" t="s">
        <v>527</v>
      </c>
      <c r="G3" s="64" t="s">
        <v>526</v>
      </c>
      <c r="H3" s="64" t="s">
        <v>525</v>
      </c>
      <c r="I3" s="64" t="s">
        <v>531</v>
      </c>
      <c r="J3" s="64" t="s">
        <v>530</v>
      </c>
      <c r="K3" s="64" t="s">
        <v>529</v>
      </c>
      <c r="L3" s="64" t="s">
        <v>528</v>
      </c>
      <c r="M3" s="64" t="s">
        <v>527</v>
      </c>
      <c r="N3" s="64" t="s">
        <v>526</v>
      </c>
      <c r="O3" s="64" t="s">
        <v>525</v>
      </c>
    </row>
    <row r="4" spans="1:15" ht="20.100000000000001" customHeight="1" x14ac:dyDescent="0.25">
      <c r="A4" s="30" t="s">
        <v>481</v>
      </c>
      <c r="B4" s="69">
        <v>0</v>
      </c>
      <c r="C4" s="69">
        <v>0.2</v>
      </c>
      <c r="D4" s="69">
        <v>0.1</v>
      </c>
      <c r="E4" s="69">
        <v>0.7</v>
      </c>
      <c r="F4" s="69">
        <v>0.1</v>
      </c>
      <c r="G4" s="69">
        <v>0.4</v>
      </c>
      <c r="H4" s="69">
        <v>0</v>
      </c>
      <c r="I4" s="69">
        <v>0.1</v>
      </c>
      <c r="J4" s="69">
        <v>0.5</v>
      </c>
      <c r="K4" s="69">
        <v>0.2</v>
      </c>
      <c r="L4" s="69">
        <v>1</v>
      </c>
      <c r="M4" s="69">
        <v>0.2</v>
      </c>
      <c r="N4" s="69">
        <v>0.5</v>
      </c>
      <c r="O4" s="69">
        <v>0.1</v>
      </c>
    </row>
    <row r="5" spans="1:15" x14ac:dyDescent="0.25">
      <c r="A5" s="58" t="s">
        <v>841</v>
      </c>
    </row>
    <row r="7" spans="1:15" x14ac:dyDescent="0.25">
      <c r="A7" s="58" t="s">
        <v>779</v>
      </c>
    </row>
  </sheetData>
  <mergeCells count="3">
    <mergeCell ref="A2:A3"/>
    <mergeCell ref="B2:H2"/>
    <mergeCell ref="I2:O2"/>
  </mergeCells>
  <phoneticPr fontId="2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C9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3" x14ac:dyDescent="0.25">
      <c r="A1" s="58" t="s">
        <v>890</v>
      </c>
    </row>
    <row r="2" spans="1:3" ht="20.100000000000001" customHeight="1" x14ac:dyDescent="0.25">
      <c r="A2" s="67" t="s">
        <v>457</v>
      </c>
      <c r="B2" s="64" t="s">
        <v>258</v>
      </c>
      <c r="C2" s="64" t="s">
        <v>260</v>
      </c>
    </row>
    <row r="3" spans="1:3" ht="20.100000000000001" customHeight="1" x14ac:dyDescent="0.25">
      <c r="A3" s="67" t="s">
        <v>818</v>
      </c>
      <c r="B3" s="64">
        <v>57.5</v>
      </c>
      <c r="C3" s="64">
        <v>54.4</v>
      </c>
    </row>
    <row r="4" spans="1:3" ht="20.100000000000001" customHeight="1" x14ac:dyDescent="0.25">
      <c r="A4" s="64" t="s">
        <v>345</v>
      </c>
      <c r="B4" s="69">
        <v>79.5</v>
      </c>
      <c r="C4" s="69">
        <v>78.099999999999994</v>
      </c>
    </row>
    <row r="5" spans="1:3" ht="20.100000000000001" customHeight="1" x14ac:dyDescent="0.25">
      <c r="A5" s="64" t="s">
        <v>344</v>
      </c>
      <c r="B5" s="69">
        <v>59.3</v>
      </c>
      <c r="C5" s="69">
        <v>56</v>
      </c>
    </row>
    <row r="6" spans="1:3" ht="20.100000000000001" customHeight="1" x14ac:dyDescent="0.25">
      <c r="A6" s="64" t="s">
        <v>343</v>
      </c>
      <c r="B6" s="69">
        <v>29.9</v>
      </c>
      <c r="C6" s="69">
        <v>29.9</v>
      </c>
    </row>
    <row r="7" spans="1:3" x14ac:dyDescent="0.25">
      <c r="A7" s="58" t="s">
        <v>842</v>
      </c>
    </row>
    <row r="9" spans="1:3" x14ac:dyDescent="0.25">
      <c r="A9" s="58" t="s">
        <v>779</v>
      </c>
    </row>
  </sheetData>
  <phoneticPr fontId="2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C9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3" x14ac:dyDescent="0.25">
      <c r="A1" s="58" t="s">
        <v>891</v>
      </c>
    </row>
    <row r="2" spans="1:3" ht="20.100000000000001" customHeight="1" x14ac:dyDescent="0.25">
      <c r="A2" s="67" t="s">
        <v>457</v>
      </c>
      <c r="B2" s="64" t="s">
        <v>258</v>
      </c>
      <c r="C2" s="64" t="s">
        <v>260</v>
      </c>
    </row>
    <row r="3" spans="1:3" ht="20.100000000000001" customHeight="1" x14ac:dyDescent="0.25">
      <c r="A3" s="67" t="s">
        <v>818</v>
      </c>
      <c r="B3" s="64">
        <v>32.299999999999997</v>
      </c>
      <c r="C3" s="83">
        <v>38</v>
      </c>
    </row>
    <row r="4" spans="1:3" ht="20.100000000000001" customHeight="1" x14ac:dyDescent="0.25">
      <c r="A4" s="64" t="s">
        <v>345</v>
      </c>
      <c r="B4" s="69">
        <v>27.6</v>
      </c>
      <c r="C4" s="69">
        <v>32</v>
      </c>
    </row>
    <row r="5" spans="1:3" ht="20.100000000000001" customHeight="1" x14ac:dyDescent="0.25">
      <c r="A5" s="64" t="s">
        <v>344</v>
      </c>
      <c r="B5" s="69">
        <v>36</v>
      </c>
      <c r="C5" s="69">
        <v>42.7</v>
      </c>
    </row>
    <row r="6" spans="1:3" ht="20.100000000000001" customHeight="1" x14ac:dyDescent="0.25">
      <c r="A6" s="64" t="s">
        <v>343</v>
      </c>
      <c r="B6" s="69">
        <v>38.299999999999997</v>
      </c>
      <c r="C6" s="69">
        <v>44.2</v>
      </c>
    </row>
    <row r="7" spans="1:3" x14ac:dyDescent="0.25">
      <c r="A7" s="58" t="s">
        <v>843</v>
      </c>
    </row>
    <row r="9" spans="1:3" x14ac:dyDescent="0.25">
      <c r="A9" s="58" t="s">
        <v>779</v>
      </c>
    </row>
  </sheetData>
  <phoneticPr fontId="2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M7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13" x14ac:dyDescent="0.25">
      <c r="A1" s="58" t="s">
        <v>892</v>
      </c>
    </row>
    <row r="2" spans="1:13" ht="20.100000000000001" customHeight="1" x14ac:dyDescent="0.25">
      <c r="A2" s="137" t="s">
        <v>392</v>
      </c>
      <c r="B2" s="140" t="s">
        <v>258</v>
      </c>
      <c r="C2" s="140" t="s">
        <v>258</v>
      </c>
      <c r="D2" s="140" t="s">
        <v>258</v>
      </c>
      <c r="E2" s="140" t="s">
        <v>258</v>
      </c>
      <c r="F2" s="140" t="s">
        <v>258</v>
      </c>
      <c r="G2" s="140" t="s">
        <v>258</v>
      </c>
      <c r="H2" s="140" t="s">
        <v>260</v>
      </c>
      <c r="I2" s="140" t="s">
        <v>260</v>
      </c>
      <c r="J2" s="140" t="s">
        <v>260</v>
      </c>
      <c r="K2" s="140" t="s">
        <v>260</v>
      </c>
      <c r="L2" s="140" t="s">
        <v>260</v>
      </c>
      <c r="M2" s="140" t="s">
        <v>260</v>
      </c>
    </row>
    <row r="3" spans="1:13" ht="20.100000000000001" customHeight="1" x14ac:dyDescent="0.25">
      <c r="A3" s="138" t="s">
        <v>487</v>
      </c>
      <c r="B3" s="64" t="s">
        <v>537</v>
      </c>
      <c r="C3" s="64" t="s">
        <v>536</v>
      </c>
      <c r="D3" s="64" t="s">
        <v>535</v>
      </c>
      <c r="E3" s="64" t="s">
        <v>534</v>
      </c>
      <c r="F3" s="64" t="s">
        <v>533</v>
      </c>
      <c r="G3" s="64" t="s">
        <v>411</v>
      </c>
      <c r="H3" s="64" t="s">
        <v>537</v>
      </c>
      <c r="I3" s="64" t="s">
        <v>536</v>
      </c>
      <c r="J3" s="64" t="s">
        <v>535</v>
      </c>
      <c r="K3" s="64" t="s">
        <v>534</v>
      </c>
      <c r="L3" s="64" t="s">
        <v>533</v>
      </c>
      <c r="M3" s="64" t="s">
        <v>411</v>
      </c>
    </row>
    <row r="4" spans="1:13" ht="20.100000000000001" customHeight="1" x14ac:dyDescent="0.25">
      <c r="A4" s="30" t="s">
        <v>481</v>
      </c>
      <c r="B4" s="69">
        <v>26.1</v>
      </c>
      <c r="C4" s="69">
        <v>17.2</v>
      </c>
      <c r="D4" s="69">
        <v>14</v>
      </c>
      <c r="E4" s="69">
        <v>40.700000000000003</v>
      </c>
      <c r="F4" s="69">
        <v>0.9</v>
      </c>
      <c r="G4" s="69">
        <v>1.1000000000000001</v>
      </c>
      <c r="H4" s="69">
        <v>22</v>
      </c>
      <c r="I4" s="69">
        <v>18.399999999999999</v>
      </c>
      <c r="J4" s="69">
        <v>11.7</v>
      </c>
      <c r="K4" s="69">
        <v>47.4</v>
      </c>
      <c r="L4" s="69">
        <v>0.4</v>
      </c>
      <c r="M4" s="69">
        <v>0</v>
      </c>
    </row>
    <row r="5" spans="1:13" x14ac:dyDescent="0.25">
      <c r="A5" s="58" t="s">
        <v>844</v>
      </c>
    </row>
    <row r="7" spans="1:13" x14ac:dyDescent="0.25">
      <c r="A7" s="58" t="s">
        <v>779</v>
      </c>
    </row>
  </sheetData>
  <mergeCells count="3">
    <mergeCell ref="A2:A3"/>
    <mergeCell ref="B2:G2"/>
    <mergeCell ref="H2:M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5"/>
  <sheetViews>
    <sheetView zoomScaleNormal="100" workbookViewId="0">
      <selection sqref="A1:XFD1"/>
    </sheetView>
  </sheetViews>
  <sheetFormatPr defaultColWidth="24" defaultRowHeight="13.5" x14ac:dyDescent="0.2"/>
  <cols>
    <col min="1" max="1" width="24" style="29"/>
    <col min="2" max="3" width="29.85546875" style="29" customWidth="1"/>
    <col min="4" max="16384" width="24" style="29"/>
  </cols>
  <sheetData>
    <row r="1" spans="1:3" ht="20.100000000000001" customHeight="1" x14ac:dyDescent="0.25">
      <c r="B1" s="30" t="s">
        <v>258</v>
      </c>
      <c r="C1" s="30" t="s">
        <v>260</v>
      </c>
    </row>
    <row r="2" spans="1:3" ht="20.100000000000001" customHeight="1" x14ac:dyDescent="0.25">
      <c r="A2" s="30" t="s">
        <v>346</v>
      </c>
      <c r="B2" s="31">
        <v>26.9</v>
      </c>
      <c r="C2" s="31">
        <v>24.3</v>
      </c>
    </row>
    <row r="3" spans="1:3" ht="20.100000000000001" customHeight="1" x14ac:dyDescent="0.25">
      <c r="A3" s="30" t="s">
        <v>345</v>
      </c>
      <c r="B3" s="31">
        <v>31.5</v>
      </c>
      <c r="C3" s="31">
        <v>29.6</v>
      </c>
    </row>
    <row r="4" spans="1:3" ht="20.100000000000001" customHeight="1" x14ac:dyDescent="0.25">
      <c r="A4" s="30" t="s">
        <v>344</v>
      </c>
      <c r="B4" s="31">
        <v>25.5</v>
      </c>
      <c r="C4" s="31">
        <v>22.7</v>
      </c>
    </row>
    <row r="5" spans="1:3" ht="20.100000000000001" customHeight="1" x14ac:dyDescent="0.25">
      <c r="A5" s="30" t="s">
        <v>343</v>
      </c>
      <c r="B5" s="31">
        <v>23.1</v>
      </c>
      <c r="C5" s="31">
        <v>20.9</v>
      </c>
    </row>
  </sheetData>
  <phoneticPr fontId="2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M7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13" x14ac:dyDescent="0.25">
      <c r="A1" s="58" t="s">
        <v>893</v>
      </c>
    </row>
    <row r="2" spans="1:13" ht="20.100000000000001" customHeight="1" x14ac:dyDescent="0.25">
      <c r="A2" s="145" t="s">
        <v>392</v>
      </c>
      <c r="B2" s="140" t="s">
        <v>258</v>
      </c>
      <c r="C2" s="140" t="s">
        <v>258</v>
      </c>
      <c r="D2" s="140" t="s">
        <v>258</v>
      </c>
      <c r="E2" s="140" t="s">
        <v>258</v>
      </c>
      <c r="F2" s="140" t="s">
        <v>258</v>
      </c>
      <c r="G2" s="140" t="s">
        <v>258</v>
      </c>
      <c r="H2" s="140" t="s">
        <v>260</v>
      </c>
      <c r="I2" s="140" t="s">
        <v>260</v>
      </c>
      <c r="J2" s="140" t="s">
        <v>260</v>
      </c>
      <c r="K2" s="140" t="s">
        <v>260</v>
      </c>
      <c r="L2" s="140" t="s">
        <v>260</v>
      </c>
      <c r="M2" s="140" t="s">
        <v>260</v>
      </c>
    </row>
    <row r="3" spans="1:13" ht="20.100000000000001" customHeight="1" x14ac:dyDescent="0.25">
      <c r="A3" s="140" t="s">
        <v>487</v>
      </c>
      <c r="B3" s="64" t="s">
        <v>542</v>
      </c>
      <c r="C3" s="64" t="s">
        <v>541</v>
      </c>
      <c r="D3" s="64" t="s">
        <v>540</v>
      </c>
      <c r="E3" s="64" t="s">
        <v>539</v>
      </c>
      <c r="F3" s="64" t="s">
        <v>411</v>
      </c>
      <c r="G3" s="64" t="s">
        <v>538</v>
      </c>
      <c r="H3" s="64" t="s">
        <v>542</v>
      </c>
      <c r="I3" s="64" t="s">
        <v>541</v>
      </c>
      <c r="J3" s="64" t="s">
        <v>540</v>
      </c>
      <c r="K3" s="64" t="s">
        <v>539</v>
      </c>
      <c r="L3" s="64" t="s">
        <v>411</v>
      </c>
      <c r="M3" s="64" t="s">
        <v>538</v>
      </c>
    </row>
    <row r="4" spans="1:13" ht="20.100000000000001" customHeight="1" x14ac:dyDescent="0.25">
      <c r="A4" s="64" t="s">
        <v>481</v>
      </c>
      <c r="B4" s="69">
        <v>21</v>
      </c>
      <c r="C4" s="69">
        <v>56.6</v>
      </c>
      <c r="D4" s="69">
        <v>1.2</v>
      </c>
      <c r="E4" s="69">
        <v>0.4</v>
      </c>
      <c r="F4" s="69">
        <v>0.8</v>
      </c>
      <c r="G4" s="69">
        <v>20</v>
      </c>
      <c r="H4" s="69">
        <v>14.1</v>
      </c>
      <c r="I4" s="69">
        <v>60.5</v>
      </c>
      <c r="J4" s="69">
        <v>1.9</v>
      </c>
      <c r="K4" s="69">
        <v>0.3</v>
      </c>
      <c r="L4" s="69">
        <v>0.2</v>
      </c>
      <c r="M4" s="69">
        <v>22.9</v>
      </c>
    </row>
    <row r="5" spans="1:13" x14ac:dyDescent="0.25">
      <c r="A5" s="58" t="s">
        <v>843</v>
      </c>
    </row>
    <row r="7" spans="1:13" x14ac:dyDescent="0.25">
      <c r="A7" s="58" t="s">
        <v>779</v>
      </c>
    </row>
  </sheetData>
  <mergeCells count="3">
    <mergeCell ref="A2:A3"/>
    <mergeCell ref="B2:G2"/>
    <mergeCell ref="H2:M2"/>
  </mergeCells>
  <phoneticPr fontId="2" type="noConversion"/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DQ13"/>
  <sheetViews>
    <sheetView zoomScaleNormal="100" workbookViewId="0"/>
  </sheetViews>
  <sheetFormatPr defaultColWidth="24" defaultRowHeight="13.5" x14ac:dyDescent="0.2"/>
  <cols>
    <col min="1" max="16384" width="24" style="29"/>
  </cols>
  <sheetData>
    <row r="1" spans="1:121" x14ac:dyDescent="0.25">
      <c r="A1" s="58" t="s">
        <v>895</v>
      </c>
    </row>
    <row r="2" spans="1:121" x14ac:dyDescent="0.2">
      <c r="A2" s="67"/>
      <c r="B2" s="67">
        <v>2015</v>
      </c>
      <c r="C2" s="67">
        <v>2016</v>
      </c>
      <c r="D2" s="67">
        <v>2017</v>
      </c>
      <c r="E2" s="67">
        <v>2018</v>
      </c>
      <c r="F2" s="67">
        <v>2019</v>
      </c>
      <c r="G2" s="67">
        <v>2020</v>
      </c>
      <c r="H2" s="67">
        <v>2021</v>
      </c>
      <c r="I2" s="67">
        <v>2022</v>
      </c>
      <c r="J2" s="67">
        <v>2023</v>
      </c>
      <c r="K2" s="67">
        <v>2024</v>
      </c>
    </row>
    <row r="3" spans="1:121" x14ac:dyDescent="0.25">
      <c r="A3" s="64" t="s">
        <v>465</v>
      </c>
      <c r="B3" s="65">
        <f>J12+K12+L12</f>
        <v>35.1</v>
      </c>
      <c r="C3" s="65">
        <f>V11+W11+X11</f>
        <v>26.599999999999998</v>
      </c>
      <c r="D3" s="65">
        <f>AH11+AI11+AJ11</f>
        <v>24.8</v>
      </c>
      <c r="E3" s="65">
        <f>AT11+AU11+AV11</f>
        <v>29.6</v>
      </c>
      <c r="F3" s="65">
        <f>BF11+BG11+BH11</f>
        <v>29.1</v>
      </c>
      <c r="G3" s="65">
        <f>BR11+BS11+BT11</f>
        <v>27.4</v>
      </c>
      <c r="H3" s="65">
        <f>CD11+CE11+CF11</f>
        <v>28.2</v>
      </c>
      <c r="I3" s="65">
        <f>CP11+CQ11+CR11</f>
        <v>29.700000000000003</v>
      </c>
      <c r="J3" s="65">
        <f>DB11+DC11+DD11</f>
        <v>24.700000000000003</v>
      </c>
      <c r="K3" s="65">
        <f>DN11+DO11+DP11</f>
        <v>31.9</v>
      </c>
    </row>
    <row r="4" spans="1:121" x14ac:dyDescent="0.25">
      <c r="A4" s="64" t="s">
        <v>464</v>
      </c>
      <c r="B4" s="65">
        <f>J13+K13+L13</f>
        <v>29.200000000000003</v>
      </c>
      <c r="C4" s="65">
        <f>V12+W12+X12</f>
        <v>26.6</v>
      </c>
      <c r="D4" s="65">
        <f>AH12+AI12+AJ12</f>
        <v>24.6</v>
      </c>
      <c r="E4" s="65">
        <f>AT12+AU12+AV12</f>
        <v>30.8</v>
      </c>
      <c r="F4" s="65">
        <f>BF12+BG12+BH12</f>
        <v>26</v>
      </c>
      <c r="G4" s="65">
        <f>BR12+BS12+BT12</f>
        <v>26.4</v>
      </c>
      <c r="H4" s="65">
        <f>CD12+CE12+CF12</f>
        <v>30.799999999999997</v>
      </c>
      <c r="I4" s="65">
        <f>CP12+CQ12+CR12</f>
        <v>32.4</v>
      </c>
      <c r="J4" s="65">
        <f>DB12+DC12+DD12</f>
        <v>28.2</v>
      </c>
      <c r="K4" s="65">
        <f>DN12+DO12+DP12</f>
        <v>34.199999999999996</v>
      </c>
    </row>
    <row r="5" spans="1:121" x14ac:dyDescent="0.25">
      <c r="A5" s="58" t="s">
        <v>894</v>
      </c>
    </row>
    <row r="7" spans="1:121" x14ac:dyDescent="0.25">
      <c r="A7" s="58" t="s">
        <v>779</v>
      </c>
    </row>
    <row r="9" spans="1:121" x14ac:dyDescent="0.25">
      <c r="A9" s="137" t="s">
        <v>457</v>
      </c>
      <c r="B9" s="138" t="s">
        <v>251</v>
      </c>
      <c r="C9" s="138" t="s">
        <v>251</v>
      </c>
      <c r="D9" s="138" t="s">
        <v>251</v>
      </c>
      <c r="E9" s="138" t="s">
        <v>251</v>
      </c>
      <c r="F9" s="138" t="s">
        <v>251</v>
      </c>
      <c r="G9" s="138" t="s">
        <v>251</v>
      </c>
      <c r="H9" s="138" t="s">
        <v>251</v>
      </c>
      <c r="I9" s="138" t="s">
        <v>251</v>
      </c>
      <c r="J9" s="138" t="s">
        <v>251</v>
      </c>
      <c r="K9" s="138" t="s">
        <v>251</v>
      </c>
      <c r="L9" s="138" t="s">
        <v>251</v>
      </c>
      <c r="M9" s="138" t="s">
        <v>251</v>
      </c>
      <c r="N9" s="138" t="s">
        <v>252</v>
      </c>
      <c r="O9" s="138" t="s">
        <v>252</v>
      </c>
      <c r="P9" s="138" t="s">
        <v>252</v>
      </c>
      <c r="Q9" s="138" t="s">
        <v>252</v>
      </c>
      <c r="R9" s="138" t="s">
        <v>252</v>
      </c>
      <c r="S9" s="138" t="s">
        <v>252</v>
      </c>
      <c r="T9" s="138" t="s">
        <v>252</v>
      </c>
      <c r="U9" s="138" t="s">
        <v>252</v>
      </c>
      <c r="V9" s="138" t="s">
        <v>252</v>
      </c>
      <c r="W9" s="138" t="s">
        <v>252</v>
      </c>
      <c r="X9" s="138" t="s">
        <v>252</v>
      </c>
      <c r="Y9" s="138" t="s">
        <v>252</v>
      </c>
      <c r="Z9" s="138" t="s">
        <v>253</v>
      </c>
      <c r="AA9" s="138" t="s">
        <v>253</v>
      </c>
      <c r="AB9" s="138" t="s">
        <v>253</v>
      </c>
      <c r="AC9" s="138" t="s">
        <v>253</v>
      </c>
      <c r="AD9" s="138" t="s">
        <v>253</v>
      </c>
      <c r="AE9" s="138" t="s">
        <v>253</v>
      </c>
      <c r="AF9" s="138" t="s">
        <v>253</v>
      </c>
      <c r="AG9" s="138" t="s">
        <v>253</v>
      </c>
      <c r="AH9" s="138" t="s">
        <v>253</v>
      </c>
      <c r="AI9" s="138" t="s">
        <v>253</v>
      </c>
      <c r="AJ9" s="138" t="s">
        <v>253</v>
      </c>
      <c r="AK9" s="138" t="s">
        <v>253</v>
      </c>
      <c r="AL9" s="138" t="s">
        <v>254</v>
      </c>
      <c r="AM9" s="138" t="s">
        <v>254</v>
      </c>
      <c r="AN9" s="138" t="s">
        <v>254</v>
      </c>
      <c r="AO9" s="138" t="s">
        <v>254</v>
      </c>
      <c r="AP9" s="138" t="s">
        <v>254</v>
      </c>
      <c r="AQ9" s="138" t="s">
        <v>254</v>
      </c>
      <c r="AR9" s="138" t="s">
        <v>254</v>
      </c>
      <c r="AS9" s="138" t="s">
        <v>254</v>
      </c>
      <c r="AT9" s="138" t="s">
        <v>254</v>
      </c>
      <c r="AU9" s="138" t="s">
        <v>254</v>
      </c>
      <c r="AV9" s="138" t="s">
        <v>254</v>
      </c>
      <c r="AW9" s="138" t="s">
        <v>254</v>
      </c>
      <c r="AX9" s="138" t="s">
        <v>255</v>
      </c>
      <c r="AY9" s="138" t="s">
        <v>255</v>
      </c>
      <c r="AZ9" s="138" t="s">
        <v>255</v>
      </c>
      <c r="BA9" s="138" t="s">
        <v>255</v>
      </c>
      <c r="BB9" s="138" t="s">
        <v>255</v>
      </c>
      <c r="BC9" s="138" t="s">
        <v>255</v>
      </c>
      <c r="BD9" s="138" t="s">
        <v>255</v>
      </c>
      <c r="BE9" s="138" t="s">
        <v>255</v>
      </c>
      <c r="BF9" s="138" t="s">
        <v>255</v>
      </c>
      <c r="BG9" s="138" t="s">
        <v>255</v>
      </c>
      <c r="BH9" s="138" t="s">
        <v>255</v>
      </c>
      <c r="BI9" s="138" t="s">
        <v>255</v>
      </c>
      <c r="BJ9" s="138" t="s">
        <v>256</v>
      </c>
      <c r="BK9" s="138" t="s">
        <v>256</v>
      </c>
      <c r="BL9" s="138" t="s">
        <v>256</v>
      </c>
      <c r="BM9" s="138" t="s">
        <v>256</v>
      </c>
      <c r="BN9" s="138" t="s">
        <v>256</v>
      </c>
      <c r="BO9" s="138" t="s">
        <v>256</v>
      </c>
      <c r="BP9" s="138" t="s">
        <v>256</v>
      </c>
      <c r="BQ9" s="138" t="s">
        <v>256</v>
      </c>
      <c r="BR9" s="138" t="s">
        <v>256</v>
      </c>
      <c r="BS9" s="138" t="s">
        <v>256</v>
      </c>
      <c r="BT9" s="138" t="s">
        <v>256</v>
      </c>
      <c r="BU9" s="138" t="s">
        <v>256</v>
      </c>
      <c r="BV9" s="138" t="s">
        <v>257</v>
      </c>
      <c r="BW9" s="138" t="s">
        <v>257</v>
      </c>
      <c r="BX9" s="138" t="s">
        <v>257</v>
      </c>
      <c r="BY9" s="138" t="s">
        <v>257</v>
      </c>
      <c r="BZ9" s="138" t="s">
        <v>257</v>
      </c>
      <c r="CA9" s="138" t="s">
        <v>257</v>
      </c>
      <c r="CB9" s="138" t="s">
        <v>257</v>
      </c>
      <c r="CC9" s="138" t="s">
        <v>257</v>
      </c>
      <c r="CD9" s="138" t="s">
        <v>257</v>
      </c>
      <c r="CE9" s="138" t="s">
        <v>257</v>
      </c>
      <c r="CF9" s="138" t="s">
        <v>257</v>
      </c>
      <c r="CG9" s="138" t="s">
        <v>257</v>
      </c>
      <c r="CH9" s="138" t="s">
        <v>258</v>
      </c>
      <c r="CI9" s="138" t="s">
        <v>258</v>
      </c>
      <c r="CJ9" s="138" t="s">
        <v>258</v>
      </c>
      <c r="CK9" s="138" t="s">
        <v>258</v>
      </c>
      <c r="CL9" s="138" t="s">
        <v>258</v>
      </c>
      <c r="CM9" s="138" t="s">
        <v>258</v>
      </c>
      <c r="CN9" s="138" t="s">
        <v>258</v>
      </c>
      <c r="CO9" s="138" t="s">
        <v>258</v>
      </c>
      <c r="CP9" s="138" t="s">
        <v>258</v>
      </c>
      <c r="CQ9" s="138" t="s">
        <v>258</v>
      </c>
      <c r="CR9" s="138" t="s">
        <v>258</v>
      </c>
      <c r="CS9" s="138" t="s">
        <v>258</v>
      </c>
      <c r="CT9" s="138" t="s">
        <v>259</v>
      </c>
      <c r="CU9" s="138" t="s">
        <v>259</v>
      </c>
      <c r="CV9" s="138" t="s">
        <v>259</v>
      </c>
      <c r="CW9" s="138" t="s">
        <v>259</v>
      </c>
      <c r="CX9" s="138" t="s">
        <v>259</v>
      </c>
      <c r="CY9" s="138" t="s">
        <v>259</v>
      </c>
      <c r="CZ9" s="138" t="s">
        <v>259</v>
      </c>
      <c r="DA9" s="138" t="s">
        <v>259</v>
      </c>
      <c r="DB9" s="138" t="s">
        <v>259</v>
      </c>
      <c r="DC9" s="138" t="s">
        <v>259</v>
      </c>
      <c r="DD9" s="138" t="s">
        <v>259</v>
      </c>
      <c r="DE9" s="138" t="s">
        <v>259</v>
      </c>
      <c r="DF9" s="138" t="s">
        <v>260</v>
      </c>
      <c r="DG9" s="138" t="s">
        <v>260</v>
      </c>
      <c r="DH9" s="138" t="s">
        <v>260</v>
      </c>
      <c r="DI9" s="138" t="s">
        <v>260</v>
      </c>
      <c r="DJ9" s="138" t="s">
        <v>260</v>
      </c>
      <c r="DK9" s="138" t="s">
        <v>260</v>
      </c>
      <c r="DL9" s="138" t="s">
        <v>260</v>
      </c>
      <c r="DM9" s="138" t="s">
        <v>260</v>
      </c>
      <c r="DN9" s="138" t="s">
        <v>260</v>
      </c>
      <c r="DO9" s="138" t="s">
        <v>260</v>
      </c>
      <c r="DP9" s="138" t="s">
        <v>260</v>
      </c>
      <c r="DQ9" s="138" t="s">
        <v>260</v>
      </c>
    </row>
    <row r="10" spans="1:121" x14ac:dyDescent="0.25">
      <c r="A10" s="138" t="s">
        <v>347</v>
      </c>
      <c r="B10" s="30" t="s">
        <v>545</v>
      </c>
      <c r="C10" s="30" t="s">
        <v>476</v>
      </c>
      <c r="D10" s="30" t="s">
        <v>475</v>
      </c>
      <c r="E10" s="30" t="s">
        <v>474</v>
      </c>
      <c r="F10" s="30" t="s">
        <v>473</v>
      </c>
      <c r="G10" s="30" t="s">
        <v>472</v>
      </c>
      <c r="H10" s="30" t="s">
        <v>471</v>
      </c>
      <c r="I10" s="30" t="s">
        <v>470</v>
      </c>
      <c r="J10" s="30" t="s">
        <v>469</v>
      </c>
      <c r="K10" s="30" t="s">
        <v>468</v>
      </c>
      <c r="L10" s="30" t="s">
        <v>544</v>
      </c>
      <c r="M10" s="30" t="s">
        <v>466</v>
      </c>
      <c r="N10" s="30" t="s">
        <v>545</v>
      </c>
      <c r="O10" s="30" t="s">
        <v>476</v>
      </c>
      <c r="P10" s="30" t="s">
        <v>475</v>
      </c>
      <c r="Q10" s="30" t="s">
        <v>474</v>
      </c>
      <c r="R10" s="30" t="s">
        <v>473</v>
      </c>
      <c r="S10" s="30" t="s">
        <v>472</v>
      </c>
      <c r="T10" s="30" t="s">
        <v>471</v>
      </c>
      <c r="U10" s="30" t="s">
        <v>470</v>
      </c>
      <c r="V10" s="30" t="s">
        <v>469</v>
      </c>
      <c r="W10" s="30" t="s">
        <v>468</v>
      </c>
      <c r="X10" s="30" t="s">
        <v>544</v>
      </c>
      <c r="Y10" s="30" t="s">
        <v>466</v>
      </c>
      <c r="Z10" s="30" t="s">
        <v>545</v>
      </c>
      <c r="AA10" s="30" t="s">
        <v>476</v>
      </c>
      <c r="AB10" s="30" t="s">
        <v>475</v>
      </c>
      <c r="AC10" s="30" t="s">
        <v>474</v>
      </c>
      <c r="AD10" s="30" t="s">
        <v>473</v>
      </c>
      <c r="AE10" s="30" t="s">
        <v>472</v>
      </c>
      <c r="AF10" s="30" t="s">
        <v>471</v>
      </c>
      <c r="AG10" s="30" t="s">
        <v>470</v>
      </c>
      <c r="AH10" s="30" t="s">
        <v>469</v>
      </c>
      <c r="AI10" s="30" t="s">
        <v>468</v>
      </c>
      <c r="AJ10" s="30" t="s">
        <v>544</v>
      </c>
      <c r="AK10" s="30" t="s">
        <v>466</v>
      </c>
      <c r="AL10" s="30" t="s">
        <v>545</v>
      </c>
      <c r="AM10" s="30" t="s">
        <v>476</v>
      </c>
      <c r="AN10" s="30" t="s">
        <v>475</v>
      </c>
      <c r="AO10" s="30" t="s">
        <v>474</v>
      </c>
      <c r="AP10" s="30" t="s">
        <v>473</v>
      </c>
      <c r="AQ10" s="30" t="s">
        <v>472</v>
      </c>
      <c r="AR10" s="30" t="s">
        <v>471</v>
      </c>
      <c r="AS10" s="30" t="s">
        <v>470</v>
      </c>
      <c r="AT10" s="30" t="s">
        <v>469</v>
      </c>
      <c r="AU10" s="30" t="s">
        <v>468</v>
      </c>
      <c r="AV10" s="30" t="s">
        <v>544</v>
      </c>
      <c r="AW10" s="30" t="s">
        <v>466</v>
      </c>
      <c r="AX10" s="30" t="s">
        <v>545</v>
      </c>
      <c r="AY10" s="30" t="s">
        <v>476</v>
      </c>
      <c r="AZ10" s="30" t="s">
        <v>475</v>
      </c>
      <c r="BA10" s="30" t="s">
        <v>474</v>
      </c>
      <c r="BB10" s="30" t="s">
        <v>473</v>
      </c>
      <c r="BC10" s="30" t="s">
        <v>472</v>
      </c>
      <c r="BD10" s="30" t="s">
        <v>471</v>
      </c>
      <c r="BE10" s="30" t="s">
        <v>470</v>
      </c>
      <c r="BF10" s="30" t="s">
        <v>469</v>
      </c>
      <c r="BG10" s="30" t="s">
        <v>468</v>
      </c>
      <c r="BH10" s="30" t="s">
        <v>544</v>
      </c>
      <c r="BI10" s="30" t="s">
        <v>466</v>
      </c>
      <c r="BJ10" s="30" t="s">
        <v>545</v>
      </c>
      <c r="BK10" s="30" t="s">
        <v>476</v>
      </c>
      <c r="BL10" s="30" t="s">
        <v>475</v>
      </c>
      <c r="BM10" s="30" t="s">
        <v>474</v>
      </c>
      <c r="BN10" s="30" t="s">
        <v>473</v>
      </c>
      <c r="BO10" s="30" t="s">
        <v>472</v>
      </c>
      <c r="BP10" s="30" t="s">
        <v>471</v>
      </c>
      <c r="BQ10" s="30" t="s">
        <v>470</v>
      </c>
      <c r="BR10" s="30" t="s">
        <v>469</v>
      </c>
      <c r="BS10" s="30" t="s">
        <v>468</v>
      </c>
      <c r="BT10" s="30" t="s">
        <v>544</v>
      </c>
      <c r="BU10" s="30" t="s">
        <v>466</v>
      </c>
      <c r="BV10" s="30" t="s">
        <v>545</v>
      </c>
      <c r="BW10" s="30" t="s">
        <v>476</v>
      </c>
      <c r="BX10" s="30" t="s">
        <v>475</v>
      </c>
      <c r="BY10" s="30" t="s">
        <v>474</v>
      </c>
      <c r="BZ10" s="30" t="s">
        <v>473</v>
      </c>
      <c r="CA10" s="30" t="s">
        <v>472</v>
      </c>
      <c r="CB10" s="30" t="s">
        <v>471</v>
      </c>
      <c r="CC10" s="30" t="s">
        <v>470</v>
      </c>
      <c r="CD10" s="30" t="s">
        <v>469</v>
      </c>
      <c r="CE10" s="30" t="s">
        <v>468</v>
      </c>
      <c r="CF10" s="30" t="s">
        <v>544</v>
      </c>
      <c r="CG10" s="30" t="s">
        <v>466</v>
      </c>
      <c r="CH10" s="30" t="s">
        <v>545</v>
      </c>
      <c r="CI10" s="30" t="s">
        <v>476</v>
      </c>
      <c r="CJ10" s="30" t="s">
        <v>475</v>
      </c>
      <c r="CK10" s="30" t="s">
        <v>474</v>
      </c>
      <c r="CL10" s="30" t="s">
        <v>473</v>
      </c>
      <c r="CM10" s="30" t="s">
        <v>472</v>
      </c>
      <c r="CN10" s="30" t="s">
        <v>471</v>
      </c>
      <c r="CO10" s="30" t="s">
        <v>470</v>
      </c>
      <c r="CP10" s="30" t="s">
        <v>469</v>
      </c>
      <c r="CQ10" s="30" t="s">
        <v>468</v>
      </c>
      <c r="CR10" s="30" t="s">
        <v>544</v>
      </c>
      <c r="CS10" s="30" t="s">
        <v>466</v>
      </c>
      <c r="CT10" s="30" t="s">
        <v>545</v>
      </c>
      <c r="CU10" s="30" t="s">
        <v>476</v>
      </c>
      <c r="CV10" s="30" t="s">
        <v>475</v>
      </c>
      <c r="CW10" s="30" t="s">
        <v>474</v>
      </c>
      <c r="CX10" s="30" t="s">
        <v>473</v>
      </c>
      <c r="CY10" s="30" t="s">
        <v>472</v>
      </c>
      <c r="CZ10" s="30" t="s">
        <v>471</v>
      </c>
      <c r="DA10" s="30" t="s">
        <v>470</v>
      </c>
      <c r="DB10" s="30" t="s">
        <v>469</v>
      </c>
      <c r="DC10" s="30" t="s">
        <v>468</v>
      </c>
      <c r="DD10" s="30" t="s">
        <v>544</v>
      </c>
      <c r="DE10" s="30" t="s">
        <v>466</v>
      </c>
      <c r="DF10" s="30" t="s">
        <v>545</v>
      </c>
      <c r="DG10" s="30" t="s">
        <v>476</v>
      </c>
      <c r="DH10" s="30" t="s">
        <v>475</v>
      </c>
      <c r="DI10" s="30" t="s">
        <v>474</v>
      </c>
      <c r="DJ10" s="30" t="s">
        <v>473</v>
      </c>
      <c r="DK10" s="30" t="s">
        <v>472</v>
      </c>
      <c r="DL10" s="30" t="s">
        <v>471</v>
      </c>
      <c r="DM10" s="30" t="s">
        <v>470</v>
      </c>
      <c r="DN10" s="30" t="s">
        <v>469</v>
      </c>
      <c r="DO10" s="30" t="s">
        <v>468</v>
      </c>
      <c r="DP10" s="30" t="s">
        <v>544</v>
      </c>
      <c r="DQ10" s="30" t="s">
        <v>466</v>
      </c>
    </row>
    <row r="11" spans="1:121" x14ac:dyDescent="0.25">
      <c r="A11" s="30" t="s">
        <v>388</v>
      </c>
      <c r="B11" s="31">
        <v>0.5</v>
      </c>
      <c r="C11" s="31">
        <v>0.7</v>
      </c>
      <c r="D11" s="31">
        <v>2</v>
      </c>
      <c r="E11" s="31">
        <v>3.8</v>
      </c>
      <c r="F11" s="31">
        <v>5.0999999999999996</v>
      </c>
      <c r="G11" s="31">
        <v>20.399999999999999</v>
      </c>
      <c r="H11" s="31">
        <v>13.6</v>
      </c>
      <c r="I11" s="31">
        <v>20.8</v>
      </c>
      <c r="J11" s="31">
        <v>18.5</v>
      </c>
      <c r="K11" s="31">
        <v>7.9</v>
      </c>
      <c r="L11" s="31">
        <v>6.7</v>
      </c>
      <c r="M11" s="31">
        <v>6.5</v>
      </c>
      <c r="N11" s="31">
        <v>0.6</v>
      </c>
      <c r="O11" s="31">
        <v>0.7</v>
      </c>
      <c r="P11" s="31">
        <v>1.6</v>
      </c>
      <c r="Q11" s="31">
        <v>4.9000000000000004</v>
      </c>
      <c r="R11" s="31">
        <v>6.7</v>
      </c>
      <c r="S11" s="31">
        <v>22.4</v>
      </c>
      <c r="T11" s="31">
        <v>15.2</v>
      </c>
      <c r="U11" s="31">
        <v>21.4</v>
      </c>
      <c r="V11" s="31">
        <v>16.2</v>
      </c>
      <c r="W11" s="31">
        <v>6.1</v>
      </c>
      <c r="X11" s="31">
        <v>4.3</v>
      </c>
      <c r="Y11" s="31">
        <v>6.3</v>
      </c>
      <c r="Z11" s="31">
        <v>0.3</v>
      </c>
      <c r="AA11" s="31">
        <v>0.4</v>
      </c>
      <c r="AB11" s="31">
        <v>1.2</v>
      </c>
      <c r="AC11" s="31">
        <v>2.7</v>
      </c>
      <c r="AD11" s="31">
        <v>6.6</v>
      </c>
      <c r="AE11" s="31">
        <v>20.3</v>
      </c>
      <c r="AF11" s="31">
        <v>19</v>
      </c>
      <c r="AG11" s="31">
        <v>24.9</v>
      </c>
      <c r="AH11" s="31">
        <v>15.7</v>
      </c>
      <c r="AI11" s="31">
        <v>6</v>
      </c>
      <c r="AJ11" s="31">
        <v>3.1</v>
      </c>
      <c r="AK11" s="31">
        <v>6.4</v>
      </c>
      <c r="AL11" s="31">
        <v>0.2</v>
      </c>
      <c r="AM11" s="31">
        <v>0.3</v>
      </c>
      <c r="AN11" s="31">
        <v>1</v>
      </c>
      <c r="AO11" s="31">
        <v>2.8</v>
      </c>
      <c r="AP11" s="31">
        <v>4.5999999999999996</v>
      </c>
      <c r="AQ11" s="31">
        <v>18</v>
      </c>
      <c r="AR11" s="31">
        <v>17.5</v>
      </c>
      <c r="AS11" s="31">
        <v>26</v>
      </c>
      <c r="AT11" s="31">
        <v>18.5</v>
      </c>
      <c r="AU11" s="31">
        <v>7.1</v>
      </c>
      <c r="AV11" s="31">
        <v>4</v>
      </c>
      <c r="AW11" s="31">
        <v>6.6</v>
      </c>
      <c r="AX11" s="31">
        <v>0.3</v>
      </c>
      <c r="AY11" s="31">
        <v>0.5</v>
      </c>
      <c r="AZ11" s="31">
        <v>1.2</v>
      </c>
      <c r="BA11" s="31">
        <v>2.8</v>
      </c>
      <c r="BB11" s="31">
        <v>5.4</v>
      </c>
      <c r="BC11" s="31">
        <v>19.5</v>
      </c>
      <c r="BD11" s="31">
        <v>20</v>
      </c>
      <c r="BE11" s="31">
        <v>21.2</v>
      </c>
      <c r="BF11" s="31">
        <v>17.100000000000001</v>
      </c>
      <c r="BG11" s="31">
        <v>7.4</v>
      </c>
      <c r="BH11" s="31">
        <v>4.5999999999999996</v>
      </c>
      <c r="BI11" s="31">
        <v>6.5</v>
      </c>
      <c r="BJ11" s="31">
        <v>0.1</v>
      </c>
      <c r="BK11" s="31">
        <v>0.3</v>
      </c>
      <c r="BL11" s="31">
        <v>0.6</v>
      </c>
      <c r="BM11" s="31">
        <v>2.2000000000000002</v>
      </c>
      <c r="BN11" s="31">
        <v>5.4</v>
      </c>
      <c r="BO11" s="31">
        <v>17.600000000000001</v>
      </c>
      <c r="BP11" s="31">
        <v>19</v>
      </c>
      <c r="BQ11" s="31">
        <v>27.5</v>
      </c>
      <c r="BR11" s="31">
        <v>19.600000000000001</v>
      </c>
      <c r="BS11" s="31">
        <v>4.9000000000000004</v>
      </c>
      <c r="BT11" s="31">
        <v>2.9</v>
      </c>
      <c r="BU11" s="31">
        <v>6.5</v>
      </c>
      <c r="BV11" s="31">
        <v>0</v>
      </c>
      <c r="BW11" s="31">
        <v>0</v>
      </c>
      <c r="BX11" s="31">
        <v>0.5</v>
      </c>
      <c r="BY11" s="31">
        <v>1.6</v>
      </c>
      <c r="BZ11" s="31">
        <v>4.4000000000000004</v>
      </c>
      <c r="CA11" s="31">
        <v>12.7</v>
      </c>
      <c r="CB11" s="31">
        <v>19.2</v>
      </c>
      <c r="CC11" s="31">
        <v>33.299999999999997</v>
      </c>
      <c r="CD11" s="31">
        <v>22.1</v>
      </c>
      <c r="CE11" s="31">
        <v>5.2</v>
      </c>
      <c r="CF11" s="31">
        <v>0.9</v>
      </c>
      <c r="CG11" s="31">
        <v>6.7</v>
      </c>
      <c r="CH11" s="31">
        <v>0</v>
      </c>
      <c r="CI11" s="31">
        <v>0.1</v>
      </c>
      <c r="CJ11" s="31">
        <v>0.3</v>
      </c>
      <c r="CK11" s="31">
        <v>1.6</v>
      </c>
      <c r="CL11" s="31">
        <v>2.9</v>
      </c>
      <c r="CM11" s="31">
        <v>14.8</v>
      </c>
      <c r="CN11" s="31">
        <v>18.8</v>
      </c>
      <c r="CO11" s="31">
        <v>31.7</v>
      </c>
      <c r="CP11" s="31">
        <v>23.1</v>
      </c>
      <c r="CQ11" s="31">
        <v>5.0999999999999996</v>
      </c>
      <c r="CR11" s="31">
        <v>1.5</v>
      </c>
      <c r="CS11" s="31">
        <v>6.7</v>
      </c>
      <c r="CT11" s="31">
        <v>0</v>
      </c>
      <c r="CU11" s="31">
        <v>0.1</v>
      </c>
      <c r="CV11" s="31">
        <v>0.9</v>
      </c>
      <c r="CW11" s="31">
        <v>2.1</v>
      </c>
      <c r="CX11" s="31">
        <v>4.2</v>
      </c>
      <c r="CY11" s="31">
        <v>14.7</v>
      </c>
      <c r="CZ11" s="31">
        <v>21.8</v>
      </c>
      <c r="DA11" s="31">
        <v>31.4</v>
      </c>
      <c r="DB11" s="31">
        <v>18.600000000000001</v>
      </c>
      <c r="DC11" s="31">
        <v>4.5999999999999996</v>
      </c>
      <c r="DD11" s="31">
        <v>1.5</v>
      </c>
      <c r="DE11" s="31">
        <v>6.6</v>
      </c>
      <c r="DF11" s="31">
        <v>0</v>
      </c>
      <c r="DG11" s="31">
        <v>0.1</v>
      </c>
      <c r="DH11" s="31">
        <v>0.4</v>
      </c>
      <c r="DI11" s="31">
        <v>1.2</v>
      </c>
      <c r="DJ11" s="31">
        <v>3.8</v>
      </c>
      <c r="DK11" s="31">
        <v>12</v>
      </c>
      <c r="DL11" s="31">
        <v>20.9</v>
      </c>
      <c r="DM11" s="31">
        <v>29.6</v>
      </c>
      <c r="DN11" s="31">
        <v>23.6</v>
      </c>
      <c r="DO11" s="31">
        <v>7.4</v>
      </c>
      <c r="DP11" s="31">
        <v>0.9</v>
      </c>
      <c r="DQ11" s="31">
        <v>6.8</v>
      </c>
    </row>
    <row r="12" spans="1:121" x14ac:dyDescent="0.25">
      <c r="A12" s="30" t="s">
        <v>465</v>
      </c>
      <c r="B12" s="31">
        <v>0.5</v>
      </c>
      <c r="C12" s="31">
        <v>0.8</v>
      </c>
      <c r="D12" s="31">
        <v>2.4</v>
      </c>
      <c r="E12" s="31">
        <v>3.9</v>
      </c>
      <c r="F12" s="31">
        <v>4.0999999999999996</v>
      </c>
      <c r="G12" s="31">
        <v>18.8</v>
      </c>
      <c r="H12" s="31">
        <v>12.9</v>
      </c>
      <c r="I12" s="31">
        <v>21.5</v>
      </c>
      <c r="J12" s="31">
        <v>19.7</v>
      </c>
      <c r="K12" s="31">
        <v>8.4</v>
      </c>
      <c r="L12" s="31">
        <v>7</v>
      </c>
      <c r="M12" s="31">
        <v>6.6</v>
      </c>
      <c r="N12" s="31">
        <v>1</v>
      </c>
      <c r="O12" s="31">
        <v>0.7</v>
      </c>
      <c r="P12" s="31">
        <v>1.8</v>
      </c>
      <c r="Q12" s="31">
        <v>5.5</v>
      </c>
      <c r="R12" s="31">
        <v>7</v>
      </c>
      <c r="S12" s="31">
        <v>20</v>
      </c>
      <c r="T12" s="31">
        <v>16</v>
      </c>
      <c r="U12" s="31">
        <v>21.4</v>
      </c>
      <c r="V12" s="31">
        <v>16.8</v>
      </c>
      <c r="W12" s="31">
        <v>5.4</v>
      </c>
      <c r="X12" s="31">
        <v>4.4000000000000004</v>
      </c>
      <c r="Y12" s="31">
        <v>6.2</v>
      </c>
      <c r="Z12" s="31">
        <v>0.2</v>
      </c>
      <c r="AA12" s="31">
        <v>0.3</v>
      </c>
      <c r="AB12" s="31">
        <v>1.2</v>
      </c>
      <c r="AC12" s="31">
        <v>3.1</v>
      </c>
      <c r="AD12" s="31">
        <v>6.7</v>
      </c>
      <c r="AE12" s="31">
        <v>20.3</v>
      </c>
      <c r="AF12" s="31">
        <v>19.8</v>
      </c>
      <c r="AG12" s="31">
        <v>24</v>
      </c>
      <c r="AH12" s="31">
        <v>16.399999999999999</v>
      </c>
      <c r="AI12" s="31">
        <v>5.6</v>
      </c>
      <c r="AJ12" s="31">
        <v>2.6</v>
      </c>
      <c r="AK12" s="31">
        <v>6.3</v>
      </c>
      <c r="AL12" s="31">
        <v>0.1</v>
      </c>
      <c r="AM12" s="31">
        <v>0.2</v>
      </c>
      <c r="AN12" s="31">
        <v>0.5</v>
      </c>
      <c r="AO12" s="31">
        <v>2.2999999999999998</v>
      </c>
      <c r="AP12" s="31">
        <v>4.3</v>
      </c>
      <c r="AQ12" s="31">
        <v>17.100000000000001</v>
      </c>
      <c r="AR12" s="31">
        <v>18</v>
      </c>
      <c r="AS12" s="31">
        <v>26.6</v>
      </c>
      <c r="AT12" s="31">
        <v>20.2</v>
      </c>
      <c r="AU12" s="31">
        <v>7.3</v>
      </c>
      <c r="AV12" s="31">
        <v>3.3</v>
      </c>
      <c r="AW12" s="31">
        <v>6.7</v>
      </c>
      <c r="AX12" s="31">
        <v>0.3</v>
      </c>
      <c r="AY12" s="31">
        <v>0.6</v>
      </c>
      <c r="AZ12" s="31">
        <v>0.5</v>
      </c>
      <c r="BA12" s="31">
        <v>2.8</v>
      </c>
      <c r="BB12" s="31">
        <v>4.9000000000000004</v>
      </c>
      <c r="BC12" s="31">
        <v>19.100000000000001</v>
      </c>
      <c r="BD12" s="31">
        <v>23.7</v>
      </c>
      <c r="BE12" s="31">
        <v>22</v>
      </c>
      <c r="BF12" s="31">
        <v>15</v>
      </c>
      <c r="BG12" s="31">
        <v>6.7</v>
      </c>
      <c r="BH12" s="31">
        <v>4.3</v>
      </c>
      <c r="BI12" s="31">
        <v>6.5</v>
      </c>
      <c r="BJ12" s="32" t="s">
        <v>362</v>
      </c>
      <c r="BK12" s="31">
        <v>0.3</v>
      </c>
      <c r="BL12" s="31">
        <v>1.2</v>
      </c>
      <c r="BM12" s="31">
        <v>2.8</v>
      </c>
      <c r="BN12" s="31">
        <v>4.9000000000000004</v>
      </c>
      <c r="BO12" s="31">
        <v>17.399999999999999</v>
      </c>
      <c r="BP12" s="31">
        <v>18.7</v>
      </c>
      <c r="BQ12" s="31">
        <v>28.4</v>
      </c>
      <c r="BR12" s="31">
        <v>17.399999999999999</v>
      </c>
      <c r="BS12" s="31">
        <v>4.5999999999999996</v>
      </c>
      <c r="BT12" s="31">
        <v>4.4000000000000004</v>
      </c>
      <c r="BU12" s="31">
        <v>6.5</v>
      </c>
      <c r="BV12" s="31">
        <v>0.1</v>
      </c>
      <c r="BW12" s="32" t="s">
        <v>362</v>
      </c>
      <c r="BX12" s="31">
        <v>0.4</v>
      </c>
      <c r="BY12" s="31">
        <v>1.8</v>
      </c>
      <c r="BZ12" s="31">
        <v>4.2</v>
      </c>
      <c r="CA12" s="31">
        <v>10.6</v>
      </c>
      <c r="CB12" s="31">
        <v>16.3</v>
      </c>
      <c r="CC12" s="31">
        <v>35.799999999999997</v>
      </c>
      <c r="CD12" s="31">
        <v>24.9</v>
      </c>
      <c r="CE12" s="31">
        <v>4.5</v>
      </c>
      <c r="CF12" s="31">
        <v>1.4</v>
      </c>
      <c r="CG12" s="31">
        <v>6.8</v>
      </c>
      <c r="CH12" s="31">
        <v>0.1</v>
      </c>
      <c r="CI12" s="31">
        <v>0.1</v>
      </c>
      <c r="CJ12" s="31">
        <v>0.2</v>
      </c>
      <c r="CK12" s="31">
        <v>1.2</v>
      </c>
      <c r="CL12" s="31">
        <v>2.8</v>
      </c>
      <c r="CM12" s="31">
        <v>16</v>
      </c>
      <c r="CN12" s="31">
        <v>16.8</v>
      </c>
      <c r="CO12" s="31">
        <v>30.3</v>
      </c>
      <c r="CP12" s="31">
        <v>22.8</v>
      </c>
      <c r="CQ12" s="31">
        <v>7.8</v>
      </c>
      <c r="CR12" s="31">
        <v>1.8</v>
      </c>
      <c r="CS12" s="31">
        <v>6.8</v>
      </c>
      <c r="CT12" s="31">
        <v>0</v>
      </c>
      <c r="CU12" s="31">
        <v>0.1</v>
      </c>
      <c r="CV12" s="31">
        <v>0.5</v>
      </c>
      <c r="CW12" s="31">
        <v>0.8</v>
      </c>
      <c r="CX12" s="31">
        <v>3.5</v>
      </c>
      <c r="CY12" s="31">
        <v>12.5</v>
      </c>
      <c r="CZ12" s="31">
        <v>19.7</v>
      </c>
      <c r="DA12" s="31">
        <v>34.700000000000003</v>
      </c>
      <c r="DB12" s="31">
        <v>21.1</v>
      </c>
      <c r="DC12" s="31">
        <v>6.2</v>
      </c>
      <c r="DD12" s="31">
        <v>0.9</v>
      </c>
      <c r="DE12" s="31">
        <v>6.7</v>
      </c>
      <c r="DF12" s="32" t="s">
        <v>362</v>
      </c>
      <c r="DG12" s="31">
        <v>0.1</v>
      </c>
      <c r="DH12" s="31">
        <v>0</v>
      </c>
      <c r="DI12" s="31">
        <v>1.1000000000000001</v>
      </c>
      <c r="DJ12" s="31">
        <v>2.7</v>
      </c>
      <c r="DK12" s="31">
        <v>12.8</v>
      </c>
      <c r="DL12" s="31">
        <v>20.2</v>
      </c>
      <c r="DM12" s="31">
        <v>28.9</v>
      </c>
      <c r="DN12" s="31">
        <v>25.4</v>
      </c>
      <c r="DO12" s="31">
        <v>8.1999999999999993</v>
      </c>
      <c r="DP12" s="31">
        <v>0.6</v>
      </c>
      <c r="DQ12" s="31">
        <v>6.8</v>
      </c>
    </row>
    <row r="13" spans="1:121" x14ac:dyDescent="0.25">
      <c r="A13" s="30" t="s">
        <v>464</v>
      </c>
      <c r="B13" s="31">
        <v>0.8</v>
      </c>
      <c r="C13" s="31">
        <v>1.1000000000000001</v>
      </c>
      <c r="D13" s="31">
        <v>2.2000000000000002</v>
      </c>
      <c r="E13" s="31">
        <v>4.9000000000000004</v>
      </c>
      <c r="F13" s="31">
        <v>6.5</v>
      </c>
      <c r="G13" s="31">
        <v>20.399999999999999</v>
      </c>
      <c r="H13" s="31">
        <v>11.5</v>
      </c>
      <c r="I13" s="31">
        <v>23.4</v>
      </c>
      <c r="J13" s="31">
        <v>15.3</v>
      </c>
      <c r="K13" s="31">
        <v>7.8</v>
      </c>
      <c r="L13" s="31">
        <v>6.1</v>
      </c>
      <c r="M13" s="31">
        <v>6.3</v>
      </c>
      <c r="N13" s="31">
        <v>1</v>
      </c>
      <c r="O13" s="31">
        <v>0.6</v>
      </c>
      <c r="P13" s="31">
        <v>2.1</v>
      </c>
      <c r="Q13" s="31">
        <v>6.1</v>
      </c>
      <c r="R13" s="31">
        <v>6.4</v>
      </c>
      <c r="S13" s="31">
        <v>24.4</v>
      </c>
      <c r="T13" s="31">
        <v>13.8</v>
      </c>
      <c r="U13" s="31">
        <v>22</v>
      </c>
      <c r="V13" s="31">
        <v>14.9</v>
      </c>
      <c r="W13" s="31">
        <v>5</v>
      </c>
      <c r="X13" s="31">
        <v>3.7</v>
      </c>
      <c r="Y13" s="31">
        <v>6.1</v>
      </c>
      <c r="Z13" s="31">
        <v>0.5</v>
      </c>
      <c r="AA13" s="31">
        <v>0.6</v>
      </c>
      <c r="AB13" s="31">
        <v>1.3</v>
      </c>
      <c r="AC13" s="31">
        <v>3.1</v>
      </c>
      <c r="AD13" s="31">
        <v>5.7</v>
      </c>
      <c r="AE13" s="31">
        <v>20.7</v>
      </c>
      <c r="AF13" s="31">
        <v>18.7</v>
      </c>
      <c r="AG13" s="31">
        <v>26.8</v>
      </c>
      <c r="AH13" s="31">
        <v>14.4</v>
      </c>
      <c r="AI13" s="31">
        <v>5.6</v>
      </c>
      <c r="AJ13" s="31">
        <v>2.5</v>
      </c>
      <c r="AK13" s="31">
        <v>6.3</v>
      </c>
      <c r="AL13" s="31">
        <v>0.4</v>
      </c>
      <c r="AM13" s="31">
        <v>0.6</v>
      </c>
      <c r="AN13" s="31">
        <v>1.1000000000000001</v>
      </c>
      <c r="AO13" s="31">
        <v>2.7</v>
      </c>
      <c r="AP13" s="31">
        <v>5.5</v>
      </c>
      <c r="AQ13" s="31">
        <v>18.2</v>
      </c>
      <c r="AR13" s="31">
        <v>18</v>
      </c>
      <c r="AS13" s="31">
        <v>25.7</v>
      </c>
      <c r="AT13" s="31">
        <v>16.7</v>
      </c>
      <c r="AU13" s="31">
        <v>7.1</v>
      </c>
      <c r="AV13" s="31">
        <v>3.9</v>
      </c>
      <c r="AW13" s="31">
        <v>6.5</v>
      </c>
      <c r="AX13" s="31">
        <v>0.5</v>
      </c>
      <c r="AY13" s="31">
        <v>0.9</v>
      </c>
      <c r="AZ13" s="31">
        <v>1.8</v>
      </c>
      <c r="BA13" s="31">
        <v>2.4</v>
      </c>
      <c r="BB13" s="31">
        <v>6</v>
      </c>
      <c r="BC13" s="31">
        <v>19.7</v>
      </c>
      <c r="BD13" s="31">
        <v>20.399999999999999</v>
      </c>
      <c r="BE13" s="31">
        <v>23</v>
      </c>
      <c r="BF13" s="31">
        <v>16.600000000000001</v>
      </c>
      <c r="BG13" s="31">
        <v>5.6</v>
      </c>
      <c r="BH13" s="31">
        <v>3.2</v>
      </c>
      <c r="BI13" s="31">
        <v>6.3</v>
      </c>
      <c r="BJ13" s="31">
        <v>0.3</v>
      </c>
      <c r="BK13" s="31">
        <v>0.7</v>
      </c>
      <c r="BL13" s="31">
        <v>0.6</v>
      </c>
      <c r="BM13" s="31">
        <v>1.9</v>
      </c>
      <c r="BN13" s="31">
        <v>5.3</v>
      </c>
      <c r="BO13" s="31">
        <v>13.8</v>
      </c>
      <c r="BP13" s="31">
        <v>18.7</v>
      </c>
      <c r="BQ13" s="31">
        <v>29.9</v>
      </c>
      <c r="BR13" s="31">
        <v>21.2</v>
      </c>
      <c r="BS13" s="31">
        <v>5.3</v>
      </c>
      <c r="BT13" s="31">
        <v>2.2999999999999998</v>
      </c>
      <c r="BU13" s="31">
        <v>6.6</v>
      </c>
      <c r="BV13" s="32" t="s">
        <v>362</v>
      </c>
      <c r="BW13" s="31">
        <v>0</v>
      </c>
      <c r="BX13" s="31">
        <v>0.8</v>
      </c>
      <c r="BY13" s="31">
        <v>1.2</v>
      </c>
      <c r="BZ13" s="31">
        <v>4</v>
      </c>
      <c r="CA13" s="31">
        <v>11.3</v>
      </c>
      <c r="CB13" s="31">
        <v>18.899999999999999</v>
      </c>
      <c r="CC13" s="31">
        <v>34.299999999999997</v>
      </c>
      <c r="CD13" s="31">
        <v>22</v>
      </c>
      <c r="CE13" s="31">
        <v>6.4</v>
      </c>
      <c r="CF13" s="31">
        <v>1.1000000000000001</v>
      </c>
      <c r="CG13" s="31">
        <v>6.8</v>
      </c>
      <c r="CH13" s="32" t="s">
        <v>362</v>
      </c>
      <c r="CI13" s="31">
        <v>0.1</v>
      </c>
      <c r="CJ13" s="31">
        <v>0.4</v>
      </c>
      <c r="CK13" s="31">
        <v>2.2999999999999998</v>
      </c>
      <c r="CL13" s="31">
        <v>2.5</v>
      </c>
      <c r="CM13" s="31">
        <v>15.1</v>
      </c>
      <c r="CN13" s="31">
        <v>19.3</v>
      </c>
      <c r="CO13" s="31">
        <v>29.4</v>
      </c>
      <c r="CP13" s="31">
        <v>22.9</v>
      </c>
      <c r="CQ13" s="31">
        <v>6.8</v>
      </c>
      <c r="CR13" s="31">
        <v>1.2</v>
      </c>
      <c r="CS13" s="31">
        <v>6.7</v>
      </c>
      <c r="CT13" s="31">
        <v>0.1</v>
      </c>
      <c r="CU13" s="32" t="s">
        <v>362</v>
      </c>
      <c r="CV13" s="31">
        <v>0.2</v>
      </c>
      <c r="CW13" s="31">
        <v>1.6</v>
      </c>
      <c r="CX13" s="31">
        <v>5.6</v>
      </c>
      <c r="CY13" s="31">
        <v>16.8</v>
      </c>
      <c r="CZ13" s="31">
        <v>21.8</v>
      </c>
      <c r="DA13" s="31">
        <v>29.7</v>
      </c>
      <c r="DB13" s="31">
        <v>19.5</v>
      </c>
      <c r="DC13" s="31">
        <v>3.6</v>
      </c>
      <c r="DD13" s="31">
        <v>1.1000000000000001</v>
      </c>
      <c r="DE13" s="31">
        <v>6.5</v>
      </c>
      <c r="DF13" s="32" t="s">
        <v>362</v>
      </c>
      <c r="DG13" s="31">
        <v>0.2</v>
      </c>
      <c r="DH13" s="31">
        <v>0.2</v>
      </c>
      <c r="DI13" s="31">
        <v>1.9</v>
      </c>
      <c r="DJ13" s="31">
        <v>3.8</v>
      </c>
      <c r="DK13" s="31">
        <v>11.4</v>
      </c>
      <c r="DL13" s="31">
        <v>17.899999999999999</v>
      </c>
      <c r="DM13" s="31">
        <v>33.4</v>
      </c>
      <c r="DN13" s="31">
        <v>22.6</v>
      </c>
      <c r="DO13" s="31">
        <v>8.1</v>
      </c>
      <c r="DP13" s="31">
        <v>0.6</v>
      </c>
      <c r="DQ13" s="31">
        <v>6.8</v>
      </c>
    </row>
  </sheetData>
  <mergeCells count="11">
    <mergeCell ref="DF9:DQ9"/>
    <mergeCell ref="AX9:BI9"/>
    <mergeCell ref="BJ9:BU9"/>
    <mergeCell ref="BV9:CG9"/>
    <mergeCell ref="CH9:CS9"/>
    <mergeCell ref="CT9:DE9"/>
    <mergeCell ref="A9:A10"/>
    <mergeCell ref="B9:M9"/>
    <mergeCell ref="N9:Y9"/>
    <mergeCell ref="Z9:AK9"/>
    <mergeCell ref="AL9:AW9"/>
  </mergeCells>
  <phoneticPr fontId="2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V8"/>
  <sheetViews>
    <sheetView zoomScaleNormal="100" workbookViewId="0"/>
  </sheetViews>
  <sheetFormatPr defaultColWidth="24" defaultRowHeight="13.5" x14ac:dyDescent="0.2"/>
  <cols>
    <col min="1" max="2" width="24" style="29"/>
    <col min="3" max="4" width="0" style="29" hidden="1" customWidth="1"/>
    <col min="5" max="5" width="24" style="29"/>
    <col min="6" max="7" width="0" style="29" hidden="1" customWidth="1"/>
    <col min="8" max="8" width="24" style="29"/>
    <col min="9" max="10" width="0" style="29" hidden="1" customWidth="1"/>
    <col min="11" max="11" width="24" style="29"/>
    <col min="12" max="13" width="0" style="29" hidden="1" customWidth="1"/>
    <col min="14" max="14" width="24" style="29"/>
    <col min="15" max="16" width="0" style="29" hidden="1" customWidth="1"/>
    <col min="17" max="17" width="24" style="29"/>
    <col min="18" max="19" width="0" style="29" hidden="1" customWidth="1"/>
    <col min="20" max="20" width="24" style="29"/>
    <col min="21" max="22" width="0" style="29" hidden="1" customWidth="1"/>
    <col min="23" max="16384" width="24" style="29"/>
  </cols>
  <sheetData>
    <row r="1" spans="1:22" x14ac:dyDescent="0.25">
      <c r="A1" s="58" t="s">
        <v>898</v>
      </c>
    </row>
    <row r="2" spans="1:22" ht="20.100000000000001" customHeight="1" x14ac:dyDescent="0.25">
      <c r="A2" s="67" t="s">
        <v>457</v>
      </c>
      <c r="B2" s="140" t="s">
        <v>247</v>
      </c>
      <c r="C2" s="140" t="s">
        <v>247</v>
      </c>
      <c r="D2" s="140" t="s">
        <v>247</v>
      </c>
      <c r="E2" s="140" t="s">
        <v>249</v>
      </c>
      <c r="F2" s="140" t="s">
        <v>249</v>
      </c>
      <c r="G2" s="140" t="s">
        <v>249</v>
      </c>
      <c r="H2" s="140" t="s">
        <v>251</v>
      </c>
      <c r="I2" s="140" t="s">
        <v>251</v>
      </c>
      <c r="J2" s="140" t="s">
        <v>251</v>
      </c>
      <c r="K2" s="140" t="s">
        <v>253</v>
      </c>
      <c r="L2" s="140" t="s">
        <v>253</v>
      </c>
      <c r="M2" s="140" t="s">
        <v>253</v>
      </c>
      <c r="N2" s="140" t="s">
        <v>255</v>
      </c>
      <c r="O2" s="140" t="s">
        <v>255</v>
      </c>
      <c r="P2" s="140" t="s">
        <v>255</v>
      </c>
      <c r="Q2" s="140" t="s">
        <v>257</v>
      </c>
      <c r="R2" s="140" t="s">
        <v>257</v>
      </c>
      <c r="S2" s="140" t="s">
        <v>257</v>
      </c>
      <c r="T2" s="140" t="s">
        <v>259</v>
      </c>
      <c r="U2" s="140" t="s">
        <v>259</v>
      </c>
      <c r="V2" s="140" t="s">
        <v>259</v>
      </c>
    </row>
    <row r="3" spans="1:22" ht="20.100000000000001" customHeight="1" x14ac:dyDescent="0.25">
      <c r="A3" s="64" t="s">
        <v>897</v>
      </c>
      <c r="B3" s="69">
        <f>SUM(C3:D3)</f>
        <v>31</v>
      </c>
      <c r="C3" s="69">
        <v>4</v>
      </c>
      <c r="D3" s="69">
        <v>27</v>
      </c>
      <c r="E3" s="69">
        <f>SUM(F3:G3)</f>
        <v>30.9</v>
      </c>
      <c r="F3" s="69">
        <v>4.4000000000000004</v>
      </c>
      <c r="G3" s="69">
        <v>26.5</v>
      </c>
      <c r="H3" s="69">
        <f>SUM(I3:J3)</f>
        <v>38.799999999999997</v>
      </c>
      <c r="I3" s="69">
        <v>5.8</v>
      </c>
      <c r="J3" s="69">
        <v>33</v>
      </c>
      <c r="K3" s="69">
        <f>SUM(L3:M3)</f>
        <v>41.2</v>
      </c>
      <c r="L3" s="69">
        <v>4.0999999999999996</v>
      </c>
      <c r="M3" s="69">
        <v>37.1</v>
      </c>
      <c r="N3" s="69">
        <f>SUM(O3:P3)</f>
        <v>48.6</v>
      </c>
      <c r="O3" s="69">
        <v>6.5</v>
      </c>
      <c r="P3" s="69">
        <v>42.1</v>
      </c>
      <c r="Q3" s="69">
        <f>SUM(R3:S3)</f>
        <v>31.5</v>
      </c>
      <c r="R3" s="69">
        <v>6.4</v>
      </c>
      <c r="S3" s="69">
        <v>25.1</v>
      </c>
      <c r="T3" s="69">
        <f>SUM(U3:V3)</f>
        <v>39.1</v>
      </c>
      <c r="U3" s="69">
        <v>6.7</v>
      </c>
      <c r="V3" s="69">
        <v>32.4</v>
      </c>
    </row>
    <row r="4" spans="1:22" ht="20.100000000000001" customHeight="1" x14ac:dyDescent="0.25">
      <c r="A4" s="64" t="s">
        <v>548</v>
      </c>
      <c r="B4" s="69">
        <f>SUM(C4:D4)</f>
        <v>30.5</v>
      </c>
      <c r="C4" s="69">
        <v>3.6</v>
      </c>
      <c r="D4" s="69">
        <v>26.9</v>
      </c>
      <c r="E4" s="69">
        <f>SUM(F4:G4)</f>
        <v>33.4</v>
      </c>
      <c r="F4" s="69">
        <v>4.9000000000000004</v>
      </c>
      <c r="G4" s="69">
        <v>28.5</v>
      </c>
      <c r="H4" s="69">
        <f>SUM(I4:J4)</f>
        <v>32.6</v>
      </c>
      <c r="I4" s="69">
        <v>4.3</v>
      </c>
      <c r="J4" s="69">
        <v>28.3</v>
      </c>
      <c r="K4" s="69">
        <f>SUM(L4:M4)</f>
        <v>33.9</v>
      </c>
      <c r="L4" s="69">
        <v>2.8</v>
      </c>
      <c r="M4" s="69">
        <v>31.1</v>
      </c>
      <c r="N4" s="69">
        <f>SUM(O4:P4)</f>
        <v>43.7</v>
      </c>
      <c r="O4" s="69">
        <v>5</v>
      </c>
      <c r="P4" s="69">
        <v>38.700000000000003</v>
      </c>
      <c r="Q4" s="69">
        <f>SUM(R4:S4)</f>
        <v>25.5</v>
      </c>
      <c r="R4" s="69">
        <v>5.5</v>
      </c>
      <c r="S4" s="69">
        <v>20</v>
      </c>
      <c r="T4" s="69">
        <f>SUM(U4:V4)</f>
        <v>36.5</v>
      </c>
      <c r="U4" s="69">
        <v>7.8</v>
      </c>
      <c r="V4" s="69">
        <v>28.7</v>
      </c>
    </row>
    <row r="5" spans="1:22" ht="20.100000000000001" customHeight="1" x14ac:dyDescent="0.25">
      <c r="A5" s="64" t="s">
        <v>359</v>
      </c>
      <c r="B5" s="69">
        <f>SUM(C5:D5)</f>
        <v>31.4</v>
      </c>
      <c r="C5" s="69">
        <v>3</v>
      </c>
      <c r="D5" s="69">
        <v>28.4</v>
      </c>
      <c r="E5" s="69">
        <f>SUM(F5:G5)</f>
        <v>32.5</v>
      </c>
      <c r="F5" s="69">
        <v>4.4000000000000004</v>
      </c>
      <c r="G5" s="69">
        <v>28.1</v>
      </c>
      <c r="H5" s="69">
        <f>SUM(I5:J5)</f>
        <v>32.9</v>
      </c>
      <c r="I5" s="69">
        <v>3.6</v>
      </c>
      <c r="J5" s="69">
        <v>29.3</v>
      </c>
      <c r="K5" s="69">
        <f>SUM(L5:M5)</f>
        <v>34</v>
      </c>
      <c r="L5" s="69">
        <v>2.7</v>
      </c>
      <c r="M5" s="69">
        <v>31.3</v>
      </c>
      <c r="N5" s="69">
        <f>SUM(O5:P5)</f>
        <v>46.300000000000004</v>
      </c>
      <c r="O5" s="69">
        <v>5.2</v>
      </c>
      <c r="P5" s="69">
        <v>41.1</v>
      </c>
      <c r="Q5" s="69">
        <f>SUM(R5:S5)</f>
        <v>27.1</v>
      </c>
      <c r="R5" s="69">
        <v>5.3</v>
      </c>
      <c r="S5" s="69">
        <v>21.8</v>
      </c>
      <c r="T5" s="69">
        <f>SUM(U5:V5)</f>
        <v>35.1</v>
      </c>
      <c r="U5" s="69">
        <v>5.5</v>
      </c>
      <c r="V5" s="69">
        <v>29.6</v>
      </c>
    </row>
    <row r="6" spans="1:22" x14ac:dyDescent="0.25">
      <c r="A6" s="58" t="s">
        <v>896</v>
      </c>
    </row>
    <row r="8" spans="1:22" x14ac:dyDescent="0.25">
      <c r="A8" s="58" t="s">
        <v>779</v>
      </c>
    </row>
  </sheetData>
  <mergeCells count="7">
    <mergeCell ref="N2:P2"/>
    <mergeCell ref="Q2:S2"/>
    <mergeCell ref="T2:V2"/>
    <mergeCell ref="B2:D2"/>
    <mergeCell ref="E2:G2"/>
    <mergeCell ref="H2:J2"/>
    <mergeCell ref="K2:M2"/>
  </mergeCells>
  <phoneticPr fontId="2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S8"/>
  <sheetViews>
    <sheetView zoomScaleNormal="100" workbookViewId="0">
      <selection activeCell="A6" sqref="A6:A8"/>
    </sheetView>
  </sheetViews>
  <sheetFormatPr defaultColWidth="24" defaultRowHeight="13.5" x14ac:dyDescent="0.2"/>
  <cols>
    <col min="1" max="2" width="24" style="29"/>
    <col min="3" max="4" width="0" style="29" hidden="1" customWidth="1"/>
    <col min="5" max="5" width="24" style="29"/>
    <col min="6" max="7" width="0" style="29" hidden="1" customWidth="1"/>
    <col min="8" max="8" width="24" style="29"/>
    <col min="9" max="10" width="0" style="29" hidden="1" customWidth="1"/>
    <col min="11" max="11" width="24" style="29"/>
    <col min="12" max="13" width="0" style="29" hidden="1" customWidth="1"/>
    <col min="14" max="14" width="24" style="29"/>
    <col min="15" max="16" width="0" style="29" hidden="1" customWidth="1"/>
    <col min="17" max="17" width="24" style="29"/>
    <col min="18" max="19" width="0" style="29" hidden="1" customWidth="1"/>
    <col min="20" max="16384" width="24" style="29"/>
  </cols>
  <sheetData>
    <row r="1" spans="1:19" x14ac:dyDescent="0.25">
      <c r="A1" s="58" t="s">
        <v>900</v>
      </c>
    </row>
    <row r="2" spans="1:19" ht="20.100000000000001" customHeight="1" x14ac:dyDescent="0.25">
      <c r="A2" s="67" t="s">
        <v>457</v>
      </c>
      <c r="B2" s="140" t="s">
        <v>247</v>
      </c>
      <c r="C2" s="140" t="s">
        <v>247</v>
      </c>
      <c r="D2" s="140" t="s">
        <v>247</v>
      </c>
      <c r="E2" s="140" t="s">
        <v>249</v>
      </c>
      <c r="F2" s="140" t="s">
        <v>249</v>
      </c>
      <c r="G2" s="140" t="s">
        <v>249</v>
      </c>
      <c r="H2" s="140" t="s">
        <v>251</v>
      </c>
      <c r="I2" s="140" t="s">
        <v>251</v>
      </c>
      <c r="J2" s="140" t="s">
        <v>251</v>
      </c>
      <c r="K2" s="140" t="s">
        <v>253</v>
      </c>
      <c r="L2" s="140" t="s">
        <v>253</v>
      </c>
      <c r="M2" s="140" t="s">
        <v>253</v>
      </c>
      <c r="N2" s="140" t="s">
        <v>255</v>
      </c>
      <c r="O2" s="140" t="s">
        <v>255</v>
      </c>
      <c r="P2" s="140" t="s">
        <v>255</v>
      </c>
      <c r="Q2" s="140" t="s">
        <v>259</v>
      </c>
      <c r="R2" s="140" t="s">
        <v>259</v>
      </c>
      <c r="S2" s="140" t="s">
        <v>259</v>
      </c>
    </row>
    <row r="3" spans="1:19" ht="20.100000000000001" customHeight="1" x14ac:dyDescent="0.25">
      <c r="A3" s="64" t="s">
        <v>364</v>
      </c>
      <c r="B3" s="69">
        <f>SUM(C3:D3)</f>
        <v>66.5</v>
      </c>
      <c r="C3" s="69">
        <v>25.7</v>
      </c>
      <c r="D3" s="69">
        <v>40.799999999999997</v>
      </c>
      <c r="E3" s="69">
        <f>SUM(F3:G3)</f>
        <v>63.7</v>
      </c>
      <c r="F3" s="69">
        <v>22.6</v>
      </c>
      <c r="G3" s="69">
        <v>41.1</v>
      </c>
      <c r="H3" s="69">
        <f>SUM(I3:J3)</f>
        <v>64.5</v>
      </c>
      <c r="I3" s="69">
        <v>22.7</v>
      </c>
      <c r="J3" s="69">
        <v>41.8</v>
      </c>
      <c r="K3" s="69">
        <f>SUM(L3:M3)</f>
        <v>61.7</v>
      </c>
      <c r="L3" s="69">
        <v>20</v>
      </c>
      <c r="M3" s="69">
        <v>41.7</v>
      </c>
      <c r="N3" s="69">
        <f>SUM(O3:P3)</f>
        <v>55.9</v>
      </c>
      <c r="O3" s="69">
        <v>17</v>
      </c>
      <c r="P3" s="69">
        <v>38.9</v>
      </c>
      <c r="Q3" s="69">
        <f>SUM(R3:S3)</f>
        <v>57.2</v>
      </c>
      <c r="R3" s="69">
        <v>18.5</v>
      </c>
      <c r="S3" s="69">
        <v>38.700000000000003</v>
      </c>
    </row>
    <row r="4" spans="1:19" ht="20.100000000000001" customHeight="1" x14ac:dyDescent="0.25">
      <c r="A4" s="64" t="s">
        <v>548</v>
      </c>
      <c r="B4" s="69">
        <f>SUM(C4:D4)</f>
        <v>59.2</v>
      </c>
      <c r="C4" s="69">
        <v>19.600000000000001</v>
      </c>
      <c r="D4" s="69">
        <v>39.6</v>
      </c>
      <c r="E4" s="69">
        <f>SUM(F4:G4)</f>
        <v>56.800000000000004</v>
      </c>
      <c r="F4" s="69">
        <v>16.100000000000001</v>
      </c>
      <c r="G4" s="69">
        <v>40.700000000000003</v>
      </c>
      <c r="H4" s="69">
        <f>SUM(I4:J4)</f>
        <v>59.099999999999994</v>
      </c>
      <c r="I4" s="69">
        <v>19.3</v>
      </c>
      <c r="J4" s="69">
        <v>39.799999999999997</v>
      </c>
      <c r="K4" s="69">
        <f>SUM(L4:M4)</f>
        <v>54.1</v>
      </c>
      <c r="L4" s="69">
        <v>15.5</v>
      </c>
      <c r="M4" s="69">
        <v>38.6</v>
      </c>
      <c r="N4" s="69">
        <f>SUM(O4:P4)</f>
        <v>47.2</v>
      </c>
      <c r="O4" s="69">
        <v>13.1</v>
      </c>
      <c r="P4" s="69">
        <v>34.1</v>
      </c>
      <c r="Q4" s="69">
        <f>SUM(R4:S4)</f>
        <v>51.8</v>
      </c>
      <c r="R4" s="69">
        <v>17.5</v>
      </c>
      <c r="S4" s="69">
        <v>34.299999999999997</v>
      </c>
    </row>
    <row r="5" spans="1:19" ht="20.100000000000001" customHeight="1" x14ac:dyDescent="0.25">
      <c r="A5" s="64" t="s">
        <v>359</v>
      </c>
      <c r="B5" s="69">
        <f>SUM(C5:D5)</f>
        <v>68.900000000000006</v>
      </c>
      <c r="C5" s="69">
        <v>25.8</v>
      </c>
      <c r="D5" s="69">
        <v>43.1</v>
      </c>
      <c r="E5" s="69">
        <f>SUM(F5:G5)</f>
        <v>65.099999999999994</v>
      </c>
      <c r="F5" s="69">
        <v>22.2</v>
      </c>
      <c r="G5" s="69">
        <v>42.9</v>
      </c>
      <c r="H5" s="69">
        <f>SUM(I5:J5)</f>
        <v>64</v>
      </c>
      <c r="I5" s="69">
        <v>22.7</v>
      </c>
      <c r="J5" s="69">
        <v>41.3</v>
      </c>
      <c r="K5" s="69">
        <f>SUM(L5:M5)</f>
        <v>60.8</v>
      </c>
      <c r="L5" s="69">
        <v>18.8</v>
      </c>
      <c r="M5" s="69">
        <v>42</v>
      </c>
      <c r="N5" s="69">
        <f>SUM(O5:P5)</f>
        <v>54.3</v>
      </c>
      <c r="O5" s="69">
        <v>14.2</v>
      </c>
      <c r="P5" s="69">
        <v>40.1</v>
      </c>
      <c r="Q5" s="69">
        <f>SUM(R5:S5)</f>
        <v>56.9</v>
      </c>
      <c r="R5" s="69">
        <v>18.5</v>
      </c>
      <c r="S5" s="69">
        <v>38.4</v>
      </c>
    </row>
    <row r="6" spans="1:19" x14ac:dyDescent="0.25">
      <c r="A6" s="58" t="s">
        <v>899</v>
      </c>
    </row>
    <row r="8" spans="1:19" x14ac:dyDescent="0.25">
      <c r="A8" s="58" t="s">
        <v>779</v>
      </c>
    </row>
  </sheetData>
  <mergeCells count="6">
    <mergeCell ref="H2:J2"/>
    <mergeCell ref="K2:M2"/>
    <mergeCell ref="N2:P2"/>
    <mergeCell ref="Q2:S2"/>
    <mergeCell ref="B2:D2"/>
    <mergeCell ref="E2:G2"/>
  </mergeCells>
  <phoneticPr fontId="2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S8"/>
  <sheetViews>
    <sheetView zoomScaleNormal="100" workbookViewId="0">
      <selection activeCell="A6" sqref="A6:A8"/>
    </sheetView>
  </sheetViews>
  <sheetFormatPr defaultColWidth="24" defaultRowHeight="13.5" x14ac:dyDescent="0.2"/>
  <cols>
    <col min="1" max="2" width="24" style="29"/>
    <col min="3" max="4" width="0" style="29" hidden="1" customWidth="1"/>
    <col min="5" max="5" width="24" style="29"/>
    <col min="6" max="7" width="0" style="29" hidden="1" customWidth="1"/>
    <col min="8" max="8" width="24" style="29"/>
    <col min="9" max="10" width="0" style="29" hidden="1" customWidth="1"/>
    <col min="11" max="11" width="24" style="29"/>
    <col min="12" max="13" width="0" style="29" hidden="1" customWidth="1"/>
    <col min="14" max="14" width="24" style="29"/>
    <col min="15" max="16" width="0" style="29" hidden="1" customWidth="1"/>
    <col min="17" max="17" width="24" style="29"/>
    <col min="18" max="19" width="0" style="29" hidden="1" customWidth="1"/>
    <col min="20" max="16384" width="24" style="29"/>
  </cols>
  <sheetData>
    <row r="1" spans="1:19" x14ac:dyDescent="0.25">
      <c r="A1" s="58" t="s">
        <v>901</v>
      </c>
    </row>
    <row r="2" spans="1:19" ht="20.100000000000001" customHeight="1" x14ac:dyDescent="0.25">
      <c r="A2" s="67" t="s">
        <v>457</v>
      </c>
      <c r="B2" s="140" t="s">
        <v>247</v>
      </c>
      <c r="C2" s="140" t="s">
        <v>247</v>
      </c>
      <c r="D2" s="140" t="s">
        <v>247</v>
      </c>
      <c r="E2" s="140" t="s">
        <v>249</v>
      </c>
      <c r="F2" s="140" t="s">
        <v>249</v>
      </c>
      <c r="G2" s="140" t="s">
        <v>249</v>
      </c>
      <c r="H2" s="140" t="s">
        <v>251</v>
      </c>
      <c r="I2" s="140" t="s">
        <v>251</v>
      </c>
      <c r="J2" s="140" t="s">
        <v>251</v>
      </c>
      <c r="K2" s="140" t="s">
        <v>253</v>
      </c>
      <c r="L2" s="140" t="s">
        <v>253</v>
      </c>
      <c r="M2" s="140" t="s">
        <v>253</v>
      </c>
      <c r="N2" s="140" t="s">
        <v>255</v>
      </c>
      <c r="O2" s="140" t="s">
        <v>255</v>
      </c>
      <c r="P2" s="140" t="s">
        <v>255</v>
      </c>
      <c r="Q2" s="140" t="s">
        <v>259</v>
      </c>
      <c r="R2" s="140" t="s">
        <v>259</v>
      </c>
      <c r="S2" s="140" t="s">
        <v>259</v>
      </c>
    </row>
    <row r="3" spans="1:19" ht="20.100000000000001" customHeight="1" x14ac:dyDescent="0.25">
      <c r="A3" s="64" t="s">
        <v>790</v>
      </c>
      <c r="B3" s="69">
        <f>SUM(C3:D3)</f>
        <v>64.099999999999994</v>
      </c>
      <c r="C3" s="69">
        <v>24.7</v>
      </c>
      <c r="D3" s="69">
        <v>39.4</v>
      </c>
      <c r="E3" s="69">
        <f>SUM(F3:G3)</f>
        <v>61.699999999999996</v>
      </c>
      <c r="F3" s="69">
        <v>22.9</v>
      </c>
      <c r="G3" s="69">
        <v>38.799999999999997</v>
      </c>
      <c r="H3" s="69">
        <f>SUM(I3:J3)</f>
        <v>63.4</v>
      </c>
      <c r="I3" s="69">
        <v>24.1</v>
      </c>
      <c r="J3" s="69">
        <v>39.299999999999997</v>
      </c>
      <c r="K3" s="69">
        <f>SUM(L3:M3)</f>
        <v>59.3</v>
      </c>
      <c r="L3" s="69">
        <v>19.2</v>
      </c>
      <c r="M3" s="69">
        <v>40.1</v>
      </c>
      <c r="N3" s="69">
        <f>SUM(O3:P3)</f>
        <v>55.9</v>
      </c>
      <c r="O3" s="69">
        <v>18.100000000000001</v>
      </c>
      <c r="P3" s="69">
        <v>37.799999999999997</v>
      </c>
      <c r="Q3" s="69">
        <f>SUM(R3:S3)</f>
        <v>57.099999999999994</v>
      </c>
      <c r="R3" s="69">
        <v>19.8</v>
      </c>
      <c r="S3" s="69">
        <v>37.299999999999997</v>
      </c>
    </row>
    <row r="4" spans="1:19" ht="20.100000000000001" customHeight="1" x14ac:dyDescent="0.25">
      <c r="A4" s="64" t="s">
        <v>548</v>
      </c>
      <c r="B4" s="69">
        <f>SUM(C4:D4)</f>
        <v>60.5</v>
      </c>
      <c r="C4" s="69">
        <v>21.9</v>
      </c>
      <c r="D4" s="69">
        <v>38.6</v>
      </c>
      <c r="E4" s="69">
        <f>SUM(F4:G4)</f>
        <v>58.900000000000006</v>
      </c>
      <c r="F4" s="69">
        <v>19.8</v>
      </c>
      <c r="G4" s="69">
        <v>39.1</v>
      </c>
      <c r="H4" s="69">
        <f>SUM(I4:J4)</f>
        <v>62.9</v>
      </c>
      <c r="I4" s="69">
        <v>23.9</v>
      </c>
      <c r="J4" s="69">
        <v>39</v>
      </c>
      <c r="K4" s="69">
        <f>SUM(L4:M4)</f>
        <v>58.5</v>
      </c>
      <c r="L4" s="69">
        <v>18.600000000000001</v>
      </c>
      <c r="M4" s="69">
        <v>39.9</v>
      </c>
      <c r="N4" s="69">
        <f>SUM(O4:P4)</f>
        <v>52.3</v>
      </c>
      <c r="O4" s="69">
        <v>17</v>
      </c>
      <c r="P4" s="69">
        <v>35.299999999999997</v>
      </c>
      <c r="Q4" s="69">
        <f>SUM(R4:S4)</f>
        <v>54.800000000000004</v>
      </c>
      <c r="R4" s="69">
        <v>20.6</v>
      </c>
      <c r="S4" s="69">
        <v>34.200000000000003</v>
      </c>
    </row>
    <row r="5" spans="1:19" ht="20.100000000000001" customHeight="1" x14ac:dyDescent="0.25">
      <c r="A5" s="64" t="s">
        <v>359</v>
      </c>
      <c r="B5" s="69">
        <f>SUM(C5:D5)</f>
        <v>71</v>
      </c>
      <c r="C5" s="69">
        <v>29.8</v>
      </c>
      <c r="D5" s="69">
        <v>41.2</v>
      </c>
      <c r="E5" s="69">
        <f>SUM(F5:G5)</f>
        <v>68.900000000000006</v>
      </c>
      <c r="F5" s="69">
        <v>29</v>
      </c>
      <c r="G5" s="69">
        <v>39.9</v>
      </c>
      <c r="H5" s="69">
        <f>SUM(I5:J5)</f>
        <v>68.3</v>
      </c>
      <c r="I5" s="69">
        <v>30.7</v>
      </c>
      <c r="J5" s="69">
        <v>37.6</v>
      </c>
      <c r="K5" s="69">
        <f>SUM(L5:M5)</f>
        <v>64.900000000000006</v>
      </c>
      <c r="L5" s="69">
        <v>24.7</v>
      </c>
      <c r="M5" s="69">
        <v>40.200000000000003</v>
      </c>
      <c r="N5" s="69">
        <f>SUM(O5:P5)</f>
        <v>61.7</v>
      </c>
      <c r="O5" s="69">
        <v>21.5</v>
      </c>
      <c r="P5" s="69">
        <v>40.200000000000003</v>
      </c>
      <c r="Q5" s="69">
        <f>SUM(R5:S5)</f>
        <v>61.6</v>
      </c>
      <c r="R5" s="69">
        <v>24</v>
      </c>
      <c r="S5" s="69">
        <v>37.6</v>
      </c>
    </row>
    <row r="6" spans="1:19" x14ac:dyDescent="0.25">
      <c r="A6" s="58" t="s">
        <v>899</v>
      </c>
    </row>
    <row r="8" spans="1:19" x14ac:dyDescent="0.25">
      <c r="A8" s="58" t="s">
        <v>779</v>
      </c>
    </row>
  </sheetData>
  <mergeCells count="6">
    <mergeCell ref="H2:J2"/>
    <mergeCell ref="K2:M2"/>
    <mergeCell ref="N2:P2"/>
    <mergeCell ref="Q2:S2"/>
    <mergeCell ref="B2:D2"/>
    <mergeCell ref="E2:G2"/>
  </mergeCells>
  <phoneticPr fontId="2" type="noConversion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S8"/>
  <sheetViews>
    <sheetView zoomScaleNormal="100" workbookViewId="0">
      <selection activeCell="A6" sqref="A6:A8"/>
    </sheetView>
  </sheetViews>
  <sheetFormatPr defaultColWidth="24" defaultRowHeight="13.5" x14ac:dyDescent="0.2"/>
  <cols>
    <col min="1" max="2" width="24" style="29"/>
    <col min="3" max="4" width="0" style="29" hidden="1" customWidth="1"/>
    <col min="5" max="5" width="24" style="29"/>
    <col min="6" max="7" width="0" style="29" hidden="1" customWidth="1"/>
    <col min="8" max="8" width="24" style="29"/>
    <col min="9" max="10" width="0" style="29" hidden="1" customWidth="1"/>
    <col min="11" max="11" width="24" style="29"/>
    <col min="12" max="13" width="0" style="29" hidden="1" customWidth="1"/>
    <col min="14" max="14" width="24" style="29"/>
    <col min="15" max="16" width="0" style="29" hidden="1" customWidth="1"/>
    <col min="17" max="17" width="24" style="29"/>
    <col min="18" max="19" width="0" style="29" hidden="1" customWidth="1"/>
    <col min="20" max="16384" width="24" style="29"/>
  </cols>
  <sheetData>
    <row r="1" spans="1:19" x14ac:dyDescent="0.25">
      <c r="A1" s="58" t="s">
        <v>902</v>
      </c>
    </row>
    <row r="2" spans="1:19" ht="20.100000000000001" customHeight="1" x14ac:dyDescent="0.25">
      <c r="A2" s="67" t="s">
        <v>457</v>
      </c>
      <c r="B2" s="140" t="s">
        <v>247</v>
      </c>
      <c r="C2" s="140" t="s">
        <v>247</v>
      </c>
      <c r="D2" s="140" t="s">
        <v>247</v>
      </c>
      <c r="E2" s="140" t="s">
        <v>249</v>
      </c>
      <c r="F2" s="140" t="s">
        <v>249</v>
      </c>
      <c r="G2" s="140" t="s">
        <v>249</v>
      </c>
      <c r="H2" s="140" t="s">
        <v>251</v>
      </c>
      <c r="I2" s="140" t="s">
        <v>251</v>
      </c>
      <c r="J2" s="140" t="s">
        <v>251</v>
      </c>
      <c r="K2" s="140" t="s">
        <v>253</v>
      </c>
      <c r="L2" s="140" t="s">
        <v>253</v>
      </c>
      <c r="M2" s="140" t="s">
        <v>253</v>
      </c>
      <c r="N2" s="140" t="s">
        <v>255</v>
      </c>
      <c r="O2" s="140" t="s">
        <v>255</v>
      </c>
      <c r="P2" s="140" t="s">
        <v>255</v>
      </c>
      <c r="Q2" s="140" t="s">
        <v>259</v>
      </c>
      <c r="R2" s="140" t="s">
        <v>259</v>
      </c>
      <c r="S2" s="140" t="s">
        <v>259</v>
      </c>
    </row>
    <row r="3" spans="1:19" ht="20.100000000000001" customHeight="1" x14ac:dyDescent="0.25">
      <c r="A3" s="64" t="s">
        <v>364</v>
      </c>
      <c r="B3" s="69">
        <f>SUM(C3:D3)</f>
        <v>41.8</v>
      </c>
      <c r="C3" s="69">
        <v>12.4</v>
      </c>
      <c r="D3" s="69">
        <v>29.4</v>
      </c>
      <c r="E3" s="69">
        <f>SUM(F3:G3)</f>
        <v>38.200000000000003</v>
      </c>
      <c r="F3" s="69">
        <v>11.1</v>
      </c>
      <c r="G3" s="69">
        <v>27.1</v>
      </c>
      <c r="H3" s="69">
        <f>SUM(I3:J3)</f>
        <v>39.4</v>
      </c>
      <c r="I3" s="69">
        <v>12.7</v>
      </c>
      <c r="J3" s="69">
        <v>26.7</v>
      </c>
      <c r="K3" s="69">
        <f>SUM(L3:M3)</f>
        <v>36.400000000000006</v>
      </c>
      <c r="L3" s="69">
        <v>10.3</v>
      </c>
      <c r="M3" s="69">
        <v>26.1</v>
      </c>
      <c r="N3" s="69">
        <f>SUM(O3:P3)</f>
        <v>35</v>
      </c>
      <c r="O3" s="69">
        <v>9.5</v>
      </c>
      <c r="P3" s="69">
        <v>25.5</v>
      </c>
      <c r="Q3" s="69">
        <f>SUM(R3:S3)</f>
        <v>38.299999999999997</v>
      </c>
      <c r="R3" s="69">
        <v>11.1</v>
      </c>
      <c r="S3" s="69">
        <v>27.2</v>
      </c>
    </row>
    <row r="4" spans="1:19" ht="20.100000000000001" customHeight="1" x14ac:dyDescent="0.25">
      <c r="A4" s="64" t="s">
        <v>548</v>
      </c>
      <c r="B4" s="69">
        <f>SUM(C4:D4)</f>
        <v>42.4</v>
      </c>
      <c r="C4" s="69">
        <v>12.5</v>
      </c>
      <c r="D4" s="69">
        <v>29.9</v>
      </c>
      <c r="E4" s="69">
        <f>SUM(F4:G4)</f>
        <v>38.1</v>
      </c>
      <c r="F4" s="69">
        <v>10.1</v>
      </c>
      <c r="G4" s="69">
        <v>28</v>
      </c>
      <c r="H4" s="69">
        <f>SUM(I4:J4)</f>
        <v>43.1</v>
      </c>
      <c r="I4" s="69">
        <v>14.8</v>
      </c>
      <c r="J4" s="69">
        <v>28.3</v>
      </c>
      <c r="K4" s="69">
        <f>SUM(L4:M4)</f>
        <v>38.5</v>
      </c>
      <c r="L4" s="69">
        <v>11</v>
      </c>
      <c r="M4" s="69">
        <v>27.5</v>
      </c>
      <c r="N4" s="69">
        <f>SUM(O4:P4)</f>
        <v>35.200000000000003</v>
      </c>
      <c r="O4" s="69">
        <v>10.6</v>
      </c>
      <c r="P4" s="69">
        <v>24.6</v>
      </c>
      <c r="Q4" s="69">
        <f>SUM(R4:S4)</f>
        <v>38.200000000000003</v>
      </c>
      <c r="R4" s="69">
        <v>12</v>
      </c>
      <c r="S4" s="69">
        <v>26.2</v>
      </c>
    </row>
    <row r="5" spans="1:19" ht="20.100000000000001" customHeight="1" x14ac:dyDescent="0.25">
      <c r="A5" s="64" t="s">
        <v>359</v>
      </c>
      <c r="B5" s="69">
        <f>SUM(C5:D5)</f>
        <v>44.099999999999994</v>
      </c>
      <c r="C5" s="69">
        <v>13.2</v>
      </c>
      <c r="D5" s="69">
        <v>30.9</v>
      </c>
      <c r="E5" s="69">
        <f>SUM(F5:G5)</f>
        <v>41</v>
      </c>
      <c r="F5" s="69">
        <v>12.9</v>
      </c>
      <c r="G5" s="69">
        <v>28.1</v>
      </c>
      <c r="H5" s="69">
        <f>SUM(I5:J5)</f>
        <v>41.1</v>
      </c>
      <c r="I5" s="69">
        <v>14.1</v>
      </c>
      <c r="J5" s="69">
        <v>27</v>
      </c>
      <c r="K5" s="69">
        <f>SUM(L5:M5)</f>
        <v>39.700000000000003</v>
      </c>
      <c r="L5" s="69">
        <v>11.7</v>
      </c>
      <c r="M5" s="69">
        <v>28</v>
      </c>
      <c r="N5" s="69">
        <f>SUM(O5:P5)</f>
        <v>37.200000000000003</v>
      </c>
      <c r="O5" s="69">
        <v>10.6</v>
      </c>
      <c r="P5" s="69">
        <v>26.6</v>
      </c>
      <c r="Q5" s="69">
        <f>SUM(R5:S5)</f>
        <v>43.5</v>
      </c>
      <c r="R5" s="69">
        <v>13.5</v>
      </c>
      <c r="S5" s="69">
        <v>30</v>
      </c>
    </row>
    <row r="6" spans="1:19" x14ac:dyDescent="0.25">
      <c r="A6" s="58" t="s">
        <v>899</v>
      </c>
    </row>
    <row r="8" spans="1:19" x14ac:dyDescent="0.25">
      <c r="A8" s="58" t="s">
        <v>779</v>
      </c>
    </row>
  </sheetData>
  <mergeCells count="6">
    <mergeCell ref="H2:J2"/>
    <mergeCell ref="K2:M2"/>
    <mergeCell ref="N2:P2"/>
    <mergeCell ref="Q2:S2"/>
    <mergeCell ref="B2:D2"/>
    <mergeCell ref="E2:G2"/>
  </mergeCells>
  <phoneticPr fontId="2" type="noConversion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A6" sqref="A6:A8"/>
    </sheetView>
  </sheetViews>
  <sheetFormatPr defaultColWidth="9.140625" defaultRowHeight="13.5" x14ac:dyDescent="0.2"/>
  <cols>
    <col min="1" max="1" width="16.85546875" style="27" customWidth="1"/>
    <col min="2" max="16384" width="9.140625" style="27"/>
  </cols>
  <sheetData>
    <row r="1" spans="1:17" x14ac:dyDescent="0.25">
      <c r="A1" s="58" t="s">
        <v>903</v>
      </c>
    </row>
    <row r="2" spans="1:17" x14ac:dyDescent="0.2">
      <c r="A2" s="80"/>
      <c r="B2" s="80">
        <v>2016</v>
      </c>
      <c r="C2" s="80"/>
      <c r="D2" s="80">
        <v>2017</v>
      </c>
      <c r="E2" s="80"/>
      <c r="F2" s="80">
        <v>2018</v>
      </c>
      <c r="G2" s="80"/>
      <c r="H2" s="80">
        <v>2019</v>
      </c>
      <c r="I2" s="80"/>
      <c r="J2" s="80">
        <v>2020</v>
      </c>
      <c r="K2" s="80"/>
      <c r="L2" s="80">
        <v>2021</v>
      </c>
      <c r="M2" s="80"/>
      <c r="N2" s="80">
        <v>2022</v>
      </c>
      <c r="O2" s="80"/>
      <c r="P2" s="80">
        <v>2023</v>
      </c>
      <c r="Q2" s="80"/>
    </row>
    <row r="3" spans="1:17" x14ac:dyDescent="0.2">
      <c r="A3" s="80"/>
      <c r="B3" s="80" t="s">
        <v>735</v>
      </c>
      <c r="C3" s="80" t="s">
        <v>734</v>
      </c>
      <c r="D3" s="80" t="s">
        <v>735</v>
      </c>
      <c r="E3" s="80" t="s">
        <v>734</v>
      </c>
      <c r="F3" s="80" t="s">
        <v>735</v>
      </c>
      <c r="G3" s="80" t="s">
        <v>734</v>
      </c>
      <c r="H3" s="80" t="s">
        <v>735</v>
      </c>
      <c r="I3" s="80" t="s">
        <v>734</v>
      </c>
      <c r="J3" s="80" t="s">
        <v>735</v>
      </c>
      <c r="K3" s="80" t="s">
        <v>734</v>
      </c>
      <c r="L3" s="80" t="s">
        <v>735</v>
      </c>
      <c r="M3" s="80" t="s">
        <v>734</v>
      </c>
      <c r="N3" s="80" t="s">
        <v>735</v>
      </c>
      <c r="O3" s="80" t="s">
        <v>734</v>
      </c>
      <c r="P3" s="80" t="s">
        <v>735</v>
      </c>
      <c r="Q3" s="80" t="s">
        <v>734</v>
      </c>
    </row>
    <row r="4" spans="1:17" x14ac:dyDescent="0.2">
      <c r="A4" s="80" t="s">
        <v>837</v>
      </c>
      <c r="B4" s="87">
        <v>20.7</v>
      </c>
      <c r="C4" s="87">
        <v>17.5</v>
      </c>
      <c r="D4" s="87">
        <v>20.8</v>
      </c>
      <c r="E4" s="87">
        <v>17</v>
      </c>
      <c r="F4" s="87">
        <v>21</v>
      </c>
      <c r="G4" s="87">
        <v>16.5</v>
      </c>
      <c r="H4" s="87">
        <v>21.4</v>
      </c>
      <c r="I4" s="87">
        <v>16.100000000000001</v>
      </c>
      <c r="J4" s="87">
        <v>21.5</v>
      </c>
      <c r="K4" s="87">
        <v>15.1</v>
      </c>
      <c r="L4" s="87">
        <v>21.1</v>
      </c>
      <c r="M4" s="87">
        <v>14.8</v>
      </c>
      <c r="N4" s="87">
        <v>20.7</v>
      </c>
      <c r="O4" s="87">
        <v>14.9</v>
      </c>
      <c r="P4" s="87">
        <v>20.399999999999999</v>
      </c>
      <c r="Q4" s="87">
        <v>14.9</v>
      </c>
    </row>
    <row r="5" spans="1:17" x14ac:dyDescent="0.2">
      <c r="A5" s="80" t="s">
        <v>733</v>
      </c>
      <c r="B5" s="87">
        <v>11</v>
      </c>
      <c r="C5" s="87">
        <v>10.3</v>
      </c>
      <c r="D5" s="87">
        <v>11.4</v>
      </c>
      <c r="E5" s="87">
        <v>10.3</v>
      </c>
      <c r="F5" s="87">
        <v>10.6</v>
      </c>
      <c r="G5" s="87">
        <v>9.1999999999999993</v>
      </c>
      <c r="H5" s="87">
        <v>10.9</v>
      </c>
      <c r="I5" s="87">
        <v>8.6999999999999993</v>
      </c>
      <c r="J5" s="87">
        <v>10.6</v>
      </c>
      <c r="K5" s="87">
        <v>7.9</v>
      </c>
      <c r="L5" s="87">
        <v>10.6</v>
      </c>
      <c r="M5" s="87">
        <v>8.1999999999999993</v>
      </c>
      <c r="N5" s="87">
        <v>9.9</v>
      </c>
      <c r="O5" s="87">
        <v>8</v>
      </c>
      <c r="P5" s="87">
        <v>9.5</v>
      </c>
      <c r="Q5" s="87">
        <v>7.6</v>
      </c>
    </row>
    <row r="6" spans="1:17" x14ac:dyDescent="0.2">
      <c r="A6" s="27" t="s">
        <v>732</v>
      </c>
      <c r="B6" s="28">
        <v>12.1</v>
      </c>
      <c r="C6" s="28">
        <v>11.4</v>
      </c>
      <c r="D6" s="28">
        <v>12.6</v>
      </c>
      <c r="E6" s="28">
        <v>11.3</v>
      </c>
      <c r="F6" s="28">
        <v>12</v>
      </c>
      <c r="G6" s="28">
        <v>10.8</v>
      </c>
      <c r="H6" s="28">
        <v>12.8</v>
      </c>
      <c r="I6" s="28">
        <v>10.199999999999999</v>
      </c>
      <c r="J6" s="28">
        <v>11.2</v>
      </c>
      <c r="K6" s="28">
        <v>8.8000000000000007</v>
      </c>
      <c r="L6" s="28">
        <v>11.8</v>
      </c>
      <c r="M6" s="28">
        <v>9.1</v>
      </c>
      <c r="N6" s="28">
        <v>11.2</v>
      </c>
      <c r="O6" s="28">
        <v>9.1</v>
      </c>
      <c r="P6" s="28">
        <v>11.5</v>
      </c>
      <c r="Q6" s="28">
        <v>9</v>
      </c>
    </row>
    <row r="7" spans="1:17" x14ac:dyDescent="0.2">
      <c r="A7" s="27" t="s">
        <v>731</v>
      </c>
      <c r="B7" s="28">
        <v>8.5</v>
      </c>
      <c r="C7" s="28">
        <v>8.4</v>
      </c>
      <c r="D7" s="28">
        <v>9.1999999999999993</v>
      </c>
      <c r="E7" s="28">
        <v>8.3000000000000007</v>
      </c>
      <c r="F7" s="28">
        <v>9.1999999999999993</v>
      </c>
      <c r="G7" s="28">
        <v>8.1</v>
      </c>
      <c r="H7" s="28">
        <v>8.3000000000000007</v>
      </c>
      <c r="I7" s="28">
        <v>6.6</v>
      </c>
      <c r="J7" s="28">
        <v>10.1</v>
      </c>
      <c r="K7" s="28">
        <v>7.2</v>
      </c>
      <c r="L7" s="28">
        <v>9.9</v>
      </c>
      <c r="M7" s="28">
        <v>7.4</v>
      </c>
      <c r="N7" s="28">
        <v>9.5</v>
      </c>
      <c r="O7" s="28">
        <v>7.6</v>
      </c>
      <c r="P7" s="28">
        <v>8.6</v>
      </c>
      <c r="Q7" s="28">
        <v>7</v>
      </c>
    </row>
    <row r="8" spans="1:17" x14ac:dyDescent="0.2">
      <c r="A8" s="27" t="s">
        <v>730</v>
      </c>
      <c r="B8" s="28">
        <v>11.9</v>
      </c>
      <c r="C8" s="28">
        <v>10.6</v>
      </c>
      <c r="D8" s="28">
        <v>12</v>
      </c>
      <c r="E8" s="28">
        <v>11</v>
      </c>
      <c r="F8" s="28">
        <v>10</v>
      </c>
      <c r="G8" s="28">
        <v>8</v>
      </c>
      <c r="H8" s="28">
        <v>11.2</v>
      </c>
      <c r="I8" s="28">
        <v>8.9</v>
      </c>
      <c r="J8" s="28">
        <v>10.4</v>
      </c>
      <c r="K8" s="28">
        <v>7.6</v>
      </c>
      <c r="L8" s="28">
        <v>10.1</v>
      </c>
      <c r="M8" s="28">
        <v>8.1</v>
      </c>
      <c r="N8" s="28">
        <v>9</v>
      </c>
      <c r="O8" s="28">
        <v>7.4</v>
      </c>
      <c r="P8" s="28">
        <v>8.4</v>
      </c>
      <c r="Q8" s="28">
        <v>7</v>
      </c>
    </row>
    <row r="9" spans="1:17" x14ac:dyDescent="0.25">
      <c r="A9" s="58" t="s">
        <v>904</v>
      </c>
    </row>
    <row r="10" spans="1:17" x14ac:dyDescent="0.2">
      <c r="A10" s="29"/>
    </row>
    <row r="11" spans="1:17" x14ac:dyDescent="0.25">
      <c r="A11" s="58" t="s">
        <v>779</v>
      </c>
    </row>
  </sheetData>
  <phoneticPr fontId="2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Q7"/>
  <sheetViews>
    <sheetView zoomScaleNormal="100" workbookViewId="0">
      <selection activeCell="A5" sqref="A5:A7"/>
    </sheetView>
  </sheetViews>
  <sheetFormatPr defaultColWidth="24" defaultRowHeight="13.5" x14ac:dyDescent="0.2"/>
  <cols>
    <col min="1" max="16384" width="24" style="29"/>
  </cols>
  <sheetData>
    <row r="1" spans="1:17" x14ac:dyDescent="0.25">
      <c r="A1" s="58" t="s">
        <v>907</v>
      </c>
    </row>
    <row r="2" spans="1:17" ht="20.100000000000001" customHeight="1" x14ac:dyDescent="0.25">
      <c r="A2" s="137" t="s">
        <v>457</v>
      </c>
      <c r="B2" s="136" t="s">
        <v>258</v>
      </c>
      <c r="C2" s="136"/>
      <c r="D2" s="136"/>
      <c r="E2" s="136"/>
      <c r="F2" s="136"/>
      <c r="G2" s="136"/>
      <c r="H2" s="136"/>
      <c r="I2" s="136"/>
      <c r="J2" s="140" t="s">
        <v>260</v>
      </c>
      <c r="K2" s="140"/>
      <c r="L2" s="140"/>
      <c r="M2" s="140"/>
      <c r="N2" s="140"/>
      <c r="O2" s="140"/>
      <c r="P2" s="140"/>
      <c r="Q2" s="140"/>
    </row>
    <row r="3" spans="1:17" ht="20.100000000000001" customHeight="1" x14ac:dyDescent="0.25">
      <c r="A3" s="138" t="s">
        <v>487</v>
      </c>
      <c r="B3" s="30" t="s">
        <v>549</v>
      </c>
      <c r="C3" s="64" t="s">
        <v>555</v>
      </c>
      <c r="D3" s="64" t="s">
        <v>554</v>
      </c>
      <c r="E3" s="64" t="s">
        <v>553</v>
      </c>
      <c r="F3" s="64" t="s">
        <v>552</v>
      </c>
      <c r="G3" s="64" t="s">
        <v>551</v>
      </c>
      <c r="H3" s="64" t="s">
        <v>550</v>
      </c>
      <c r="I3" s="64" t="s">
        <v>411</v>
      </c>
      <c r="J3" s="30" t="s">
        <v>549</v>
      </c>
      <c r="K3" s="64" t="s">
        <v>555</v>
      </c>
      <c r="L3" s="64" t="s">
        <v>554</v>
      </c>
      <c r="M3" s="64" t="s">
        <v>553</v>
      </c>
      <c r="N3" s="64" t="s">
        <v>552</v>
      </c>
      <c r="O3" s="64" t="s">
        <v>551</v>
      </c>
      <c r="P3" s="64" t="s">
        <v>550</v>
      </c>
      <c r="Q3" s="64" t="s">
        <v>411</v>
      </c>
    </row>
    <row r="4" spans="1:17" ht="20.100000000000001" customHeight="1" x14ac:dyDescent="0.25">
      <c r="A4" s="30" t="s">
        <v>481</v>
      </c>
      <c r="B4" s="26">
        <v>100</v>
      </c>
      <c r="C4" s="69">
        <v>6.5</v>
      </c>
      <c r="D4" s="69">
        <v>1.2</v>
      </c>
      <c r="E4" s="69">
        <v>29</v>
      </c>
      <c r="F4" s="69">
        <v>8.3000000000000007</v>
      </c>
      <c r="G4" s="69">
        <v>2.5</v>
      </c>
      <c r="H4" s="69">
        <v>14.7</v>
      </c>
      <c r="I4" s="69">
        <v>37.799999999999997</v>
      </c>
      <c r="J4" s="31">
        <v>100</v>
      </c>
      <c r="K4" s="69">
        <v>9.6999999999999993</v>
      </c>
      <c r="L4" s="69">
        <v>2.4</v>
      </c>
      <c r="M4" s="69">
        <v>32.799999999999997</v>
      </c>
      <c r="N4" s="69">
        <v>11.1</v>
      </c>
      <c r="O4" s="69">
        <v>5.4</v>
      </c>
      <c r="P4" s="69">
        <v>14.7</v>
      </c>
      <c r="Q4" s="69">
        <v>23.8</v>
      </c>
    </row>
    <row r="5" spans="1:17" x14ac:dyDescent="0.25">
      <c r="A5" s="58" t="s">
        <v>906</v>
      </c>
    </row>
    <row r="7" spans="1:17" x14ac:dyDescent="0.25">
      <c r="A7" s="58" t="s">
        <v>779</v>
      </c>
    </row>
  </sheetData>
  <mergeCells count="3">
    <mergeCell ref="A2:A3"/>
    <mergeCell ref="B2:I2"/>
    <mergeCell ref="J2:Q2"/>
  </mergeCells>
  <phoneticPr fontId="2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O7"/>
  <sheetViews>
    <sheetView zoomScaleNormal="100" workbookViewId="0">
      <selection activeCell="A5" sqref="A5:A7"/>
    </sheetView>
  </sheetViews>
  <sheetFormatPr defaultColWidth="24" defaultRowHeight="13.5" x14ac:dyDescent="0.2"/>
  <cols>
    <col min="1" max="16384" width="24" style="29"/>
  </cols>
  <sheetData>
    <row r="1" spans="1:15" x14ac:dyDescent="0.25">
      <c r="A1" s="58" t="s">
        <v>908</v>
      </c>
    </row>
    <row r="2" spans="1:15" ht="20.100000000000001" customHeight="1" x14ac:dyDescent="0.25">
      <c r="A2" s="137" t="s">
        <v>457</v>
      </c>
      <c r="B2" s="140" t="s">
        <v>258</v>
      </c>
      <c r="C2" s="140"/>
      <c r="D2" s="140"/>
      <c r="E2" s="140"/>
      <c r="F2" s="140"/>
      <c r="G2" s="140"/>
      <c r="H2" s="140"/>
      <c r="I2" s="140" t="s">
        <v>260</v>
      </c>
      <c r="J2" s="140"/>
      <c r="K2" s="140"/>
      <c r="L2" s="140"/>
      <c r="M2" s="140"/>
      <c r="N2" s="140"/>
      <c r="O2" s="140"/>
    </row>
    <row r="3" spans="1:15" ht="20.100000000000001" customHeight="1" x14ac:dyDescent="0.25">
      <c r="A3" s="138" t="s">
        <v>487</v>
      </c>
      <c r="B3" s="30" t="s">
        <v>549</v>
      </c>
      <c r="C3" s="64" t="s">
        <v>561</v>
      </c>
      <c r="D3" s="64" t="s">
        <v>560</v>
      </c>
      <c r="E3" s="64" t="s">
        <v>559</v>
      </c>
      <c r="F3" s="64" t="s">
        <v>558</v>
      </c>
      <c r="G3" s="64" t="s">
        <v>557</v>
      </c>
      <c r="H3" s="64" t="s">
        <v>556</v>
      </c>
      <c r="I3" s="30" t="s">
        <v>549</v>
      </c>
      <c r="J3" s="64" t="s">
        <v>561</v>
      </c>
      <c r="K3" s="64" t="s">
        <v>560</v>
      </c>
      <c r="L3" s="64" t="s">
        <v>559</v>
      </c>
      <c r="M3" s="64" t="s">
        <v>558</v>
      </c>
      <c r="N3" s="64" t="s">
        <v>557</v>
      </c>
      <c r="O3" s="64" t="s">
        <v>556</v>
      </c>
    </row>
    <row r="4" spans="1:15" ht="20.100000000000001" customHeight="1" x14ac:dyDescent="0.25">
      <c r="A4" s="30" t="s">
        <v>481</v>
      </c>
      <c r="B4" s="26">
        <v>100</v>
      </c>
      <c r="C4" s="69">
        <v>34.6</v>
      </c>
      <c r="D4" s="69">
        <v>21.6</v>
      </c>
      <c r="E4" s="69">
        <v>31.5</v>
      </c>
      <c r="F4" s="69">
        <v>5.8</v>
      </c>
      <c r="G4" s="69">
        <v>2.4</v>
      </c>
      <c r="H4" s="69">
        <v>4.2</v>
      </c>
      <c r="I4" s="31">
        <v>100</v>
      </c>
      <c r="J4" s="69">
        <v>31.5</v>
      </c>
      <c r="K4" s="69">
        <v>19.7</v>
      </c>
      <c r="L4" s="69">
        <v>27.4</v>
      </c>
      <c r="M4" s="69">
        <v>10.9</v>
      </c>
      <c r="N4" s="69">
        <v>3.4</v>
      </c>
      <c r="O4" s="69">
        <v>7.1</v>
      </c>
    </row>
    <row r="5" spans="1:15" x14ac:dyDescent="0.25">
      <c r="A5" s="58" t="s">
        <v>906</v>
      </c>
    </row>
    <row r="7" spans="1:15" x14ac:dyDescent="0.25">
      <c r="A7" s="58" t="s">
        <v>779</v>
      </c>
    </row>
  </sheetData>
  <mergeCells count="3">
    <mergeCell ref="A2:A3"/>
    <mergeCell ref="B2:H2"/>
    <mergeCell ref="I2:O2"/>
  </mergeCells>
  <phoneticPr fontId="2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C2"/>
  <sheetViews>
    <sheetView zoomScaleNormal="100" workbookViewId="0">
      <selection activeCell="I29" sqref="I29"/>
    </sheetView>
  </sheetViews>
  <sheetFormatPr defaultColWidth="24" defaultRowHeight="13.5" x14ac:dyDescent="0.2"/>
  <cols>
    <col min="1" max="16384" width="24" style="29"/>
  </cols>
  <sheetData>
    <row r="1" spans="1:3" ht="20.100000000000001" customHeight="1" x14ac:dyDescent="0.25">
      <c r="A1" s="29" t="s">
        <v>736</v>
      </c>
      <c r="B1" s="30" t="s">
        <v>258</v>
      </c>
      <c r="C1" s="30" t="s">
        <v>260</v>
      </c>
    </row>
    <row r="2" spans="1:3" ht="20.100000000000001" customHeight="1" x14ac:dyDescent="0.25">
      <c r="A2" s="30" t="s">
        <v>481</v>
      </c>
      <c r="B2" s="31">
        <v>1.5</v>
      </c>
      <c r="C2" s="31">
        <v>3.6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5"/>
  <sheetViews>
    <sheetView zoomScaleNormal="100" workbookViewId="0">
      <selection sqref="A1:XFD1"/>
    </sheetView>
  </sheetViews>
  <sheetFormatPr defaultColWidth="24" defaultRowHeight="13.5" x14ac:dyDescent="0.2"/>
  <cols>
    <col min="1" max="1" width="24" style="29"/>
    <col min="2" max="3" width="31.5703125" style="29" bestFit="1" customWidth="1"/>
    <col min="4" max="16384" width="24" style="29"/>
  </cols>
  <sheetData>
    <row r="1" spans="1:3" ht="20.100000000000001" customHeight="1" x14ac:dyDescent="0.25">
      <c r="A1" s="29" t="s">
        <v>660</v>
      </c>
      <c r="B1" s="30" t="s">
        <v>258</v>
      </c>
      <c r="C1" s="30" t="s">
        <v>260</v>
      </c>
    </row>
    <row r="2" spans="1:3" ht="20.100000000000001" customHeight="1" x14ac:dyDescent="0.25">
      <c r="A2" s="30" t="s">
        <v>346</v>
      </c>
      <c r="B2" s="31">
        <v>4.3</v>
      </c>
      <c r="C2" s="31">
        <v>4.5</v>
      </c>
    </row>
    <row r="3" spans="1:3" ht="20.100000000000001" customHeight="1" x14ac:dyDescent="0.25">
      <c r="A3" s="30" t="s">
        <v>345</v>
      </c>
      <c r="B3" s="31">
        <v>3.1</v>
      </c>
      <c r="C3" s="31">
        <v>2.6</v>
      </c>
    </row>
    <row r="4" spans="1:3" ht="20.100000000000001" customHeight="1" x14ac:dyDescent="0.25">
      <c r="A4" s="30" t="s">
        <v>344</v>
      </c>
      <c r="B4" s="31">
        <v>5.3</v>
      </c>
      <c r="C4" s="31">
        <v>4.5999999999999996</v>
      </c>
    </row>
    <row r="5" spans="1:3" ht="20.100000000000001" customHeight="1" x14ac:dyDescent="0.25">
      <c r="A5" s="30" t="s">
        <v>343</v>
      </c>
      <c r="B5" s="31">
        <v>4.9000000000000004</v>
      </c>
      <c r="C5" s="31">
        <v>6.9</v>
      </c>
    </row>
  </sheetData>
  <phoneticPr fontId="2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D17"/>
  <sheetViews>
    <sheetView zoomScaleNormal="100" workbookViewId="0">
      <selection activeCell="I29" sqref="I29"/>
    </sheetView>
  </sheetViews>
  <sheetFormatPr defaultColWidth="24" defaultRowHeight="13.5" x14ac:dyDescent="0.2"/>
  <cols>
    <col min="1" max="16384" width="24" style="29"/>
  </cols>
  <sheetData>
    <row r="1" spans="1:4" x14ac:dyDescent="0.25">
      <c r="A1" s="58" t="s">
        <v>925</v>
      </c>
    </row>
    <row r="2" spans="1:4" x14ac:dyDescent="0.2">
      <c r="A2" s="72"/>
      <c r="B2" s="115" t="s">
        <v>921</v>
      </c>
      <c r="C2" s="115" t="s">
        <v>922</v>
      </c>
      <c r="D2" s="115" t="s">
        <v>923</v>
      </c>
    </row>
    <row r="3" spans="1:4" x14ac:dyDescent="0.2">
      <c r="A3" s="72" t="s">
        <v>909</v>
      </c>
      <c r="B3" s="76">
        <v>15313</v>
      </c>
      <c r="C3" s="76">
        <v>14502</v>
      </c>
      <c r="D3" s="76">
        <v>2438</v>
      </c>
    </row>
    <row r="4" spans="1:4" x14ac:dyDescent="0.2">
      <c r="A4" s="72" t="s">
        <v>910</v>
      </c>
      <c r="B4" s="76">
        <v>14700</v>
      </c>
      <c r="C4" s="76">
        <v>14584</v>
      </c>
      <c r="D4" s="76">
        <v>2481</v>
      </c>
    </row>
    <row r="5" spans="1:4" x14ac:dyDescent="0.2">
      <c r="A5" s="72" t="s">
        <v>911</v>
      </c>
      <c r="B5" s="76">
        <v>14038</v>
      </c>
      <c r="C5" s="76">
        <v>14385</v>
      </c>
      <c r="D5" s="76">
        <v>2588</v>
      </c>
    </row>
    <row r="6" spans="1:4" x14ac:dyDescent="0.2">
      <c r="A6" s="72" t="s">
        <v>912</v>
      </c>
      <c r="B6" s="76">
        <v>13437</v>
      </c>
      <c r="C6" s="76">
        <v>13728</v>
      </c>
      <c r="D6" s="76">
        <v>2636</v>
      </c>
    </row>
    <row r="7" spans="1:4" x14ac:dyDescent="0.2">
      <c r="A7" s="72" t="s">
        <v>913</v>
      </c>
      <c r="B7" s="76">
        <v>12821</v>
      </c>
      <c r="C7" s="76">
        <v>12896</v>
      </c>
      <c r="D7" s="76">
        <v>2768</v>
      </c>
    </row>
    <row r="8" spans="1:4" x14ac:dyDescent="0.2">
      <c r="A8" s="72" t="s">
        <v>914</v>
      </c>
      <c r="B8" s="76">
        <v>12448</v>
      </c>
      <c r="C8" s="76">
        <v>11983</v>
      </c>
      <c r="D8" s="76">
        <v>2811</v>
      </c>
    </row>
    <row r="9" spans="1:4" x14ac:dyDescent="0.2">
      <c r="A9" s="72" t="s">
        <v>915</v>
      </c>
      <c r="B9" s="76">
        <v>11665</v>
      </c>
      <c r="C9" s="76">
        <v>11983</v>
      </c>
      <c r="D9" s="76">
        <v>2872</v>
      </c>
    </row>
    <row r="10" spans="1:4" x14ac:dyDescent="0.2">
      <c r="A10" s="72" t="s">
        <v>916</v>
      </c>
      <c r="B10" s="76">
        <v>11100</v>
      </c>
      <c r="C10" s="76">
        <v>10384</v>
      </c>
      <c r="D10" s="76">
        <v>2949</v>
      </c>
    </row>
    <row r="11" spans="1:4" x14ac:dyDescent="0.2">
      <c r="A11" s="72" t="s">
        <v>917</v>
      </c>
      <c r="B11" s="76">
        <v>10585</v>
      </c>
      <c r="C11" s="76">
        <v>9923</v>
      </c>
      <c r="D11" s="76">
        <v>3126</v>
      </c>
    </row>
    <row r="12" spans="1:4" x14ac:dyDescent="0.2">
      <c r="A12" s="72" t="s">
        <v>918</v>
      </c>
      <c r="B12" s="76">
        <v>10352</v>
      </c>
      <c r="C12" s="76">
        <v>9535</v>
      </c>
      <c r="D12" s="76">
        <v>3100</v>
      </c>
    </row>
    <row r="13" spans="1:4" x14ac:dyDescent="0.2">
      <c r="A13" s="72" t="s">
        <v>919</v>
      </c>
      <c r="B13" s="76">
        <v>10072</v>
      </c>
      <c r="C13" s="76">
        <v>9330</v>
      </c>
      <c r="D13" s="76">
        <v>3036</v>
      </c>
    </row>
    <row r="14" spans="1:4" x14ac:dyDescent="0.2">
      <c r="A14" s="72" t="s">
        <v>920</v>
      </c>
      <c r="B14" s="76">
        <v>8991</v>
      </c>
      <c r="C14" s="76">
        <v>9526</v>
      </c>
      <c r="D14" s="76">
        <v>3925</v>
      </c>
    </row>
    <row r="15" spans="1:4" x14ac:dyDescent="0.25">
      <c r="A15" s="58" t="s">
        <v>924</v>
      </c>
    </row>
    <row r="17" spans="1:1" x14ac:dyDescent="0.25">
      <c r="A17" s="58" t="s">
        <v>905</v>
      </c>
    </row>
  </sheetData>
  <phoneticPr fontId="2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G3"/>
  <sheetViews>
    <sheetView zoomScaleNormal="100" workbookViewId="0">
      <selection activeCell="I29" sqref="I29"/>
    </sheetView>
  </sheetViews>
  <sheetFormatPr defaultColWidth="24" defaultRowHeight="13.5" x14ac:dyDescent="0.2"/>
  <cols>
    <col min="1" max="16384" width="24" style="29"/>
  </cols>
  <sheetData>
    <row r="1" spans="1:7" ht="20.100000000000001" customHeight="1" x14ac:dyDescent="0.25">
      <c r="A1" s="137" t="s">
        <v>392</v>
      </c>
      <c r="B1" s="138" t="s">
        <v>258</v>
      </c>
      <c r="C1" s="138" t="s">
        <v>258</v>
      </c>
      <c r="D1" s="138" t="s">
        <v>258</v>
      </c>
      <c r="E1" s="138" t="s">
        <v>260</v>
      </c>
      <c r="F1" s="138" t="s">
        <v>260</v>
      </c>
      <c r="G1" s="138" t="s">
        <v>260</v>
      </c>
    </row>
    <row r="2" spans="1:7" ht="20.100000000000001" customHeight="1" x14ac:dyDescent="0.25">
      <c r="A2" s="138" t="s">
        <v>487</v>
      </c>
      <c r="B2" s="30" t="s">
        <v>564</v>
      </c>
      <c r="C2" s="30" t="s">
        <v>563</v>
      </c>
      <c r="D2" s="30" t="s">
        <v>562</v>
      </c>
      <c r="E2" s="30" t="s">
        <v>564</v>
      </c>
      <c r="F2" s="30" t="s">
        <v>563</v>
      </c>
      <c r="G2" s="30" t="s">
        <v>562</v>
      </c>
    </row>
    <row r="3" spans="1:7" ht="20.100000000000001" customHeight="1" x14ac:dyDescent="0.25">
      <c r="A3" s="30" t="s">
        <v>481</v>
      </c>
      <c r="B3" s="31">
        <v>0.9</v>
      </c>
      <c r="C3" s="31">
        <v>1.9</v>
      </c>
      <c r="D3" s="31">
        <v>97.2</v>
      </c>
      <c r="E3" s="31">
        <v>1.6</v>
      </c>
      <c r="F3" s="31">
        <v>3.3</v>
      </c>
      <c r="G3" s="31">
        <v>95.2</v>
      </c>
    </row>
  </sheetData>
  <mergeCells count="3">
    <mergeCell ref="A1:A2"/>
    <mergeCell ref="B1:D1"/>
    <mergeCell ref="E1:G1"/>
  </mergeCells>
  <phoneticPr fontId="2" type="noConversion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P10"/>
  <sheetViews>
    <sheetView zoomScaleNormal="100" workbookViewId="0">
      <selection activeCell="C17" sqref="C17"/>
    </sheetView>
  </sheetViews>
  <sheetFormatPr defaultColWidth="24" defaultRowHeight="13.5" x14ac:dyDescent="0.2"/>
  <cols>
    <col min="1" max="16384" width="24" style="29"/>
  </cols>
  <sheetData>
    <row r="1" spans="1:16" x14ac:dyDescent="0.25">
      <c r="A1" s="58" t="s">
        <v>926</v>
      </c>
    </row>
    <row r="2" spans="1:16" ht="20.100000000000001" customHeight="1" x14ac:dyDescent="0.25">
      <c r="A2" s="137" t="s">
        <v>487</v>
      </c>
      <c r="B2" s="137" t="s">
        <v>347</v>
      </c>
      <c r="C2" s="64" t="s">
        <v>246</v>
      </c>
      <c r="D2" s="64" t="s">
        <v>247</v>
      </c>
      <c r="E2" s="64" t="s">
        <v>248</v>
      </c>
      <c r="F2" s="64" t="s">
        <v>249</v>
      </c>
      <c r="G2" s="64" t="s">
        <v>250</v>
      </c>
      <c r="H2" s="64" t="s">
        <v>251</v>
      </c>
      <c r="I2" s="64" t="s">
        <v>252</v>
      </c>
      <c r="J2" s="64" t="s">
        <v>253</v>
      </c>
      <c r="K2" s="64" t="s">
        <v>254</v>
      </c>
      <c r="L2" s="64" t="s">
        <v>255</v>
      </c>
      <c r="M2" s="64" t="s">
        <v>256</v>
      </c>
      <c r="N2" s="64" t="s">
        <v>257</v>
      </c>
      <c r="O2" s="64" t="s">
        <v>258</v>
      </c>
      <c r="P2" s="64" t="s">
        <v>259</v>
      </c>
    </row>
    <row r="3" spans="1:16" ht="20.100000000000001" customHeight="1" x14ac:dyDescent="0.25">
      <c r="A3" s="138" t="s">
        <v>487</v>
      </c>
      <c r="B3" s="138" t="s">
        <v>347</v>
      </c>
      <c r="C3" s="30" t="s">
        <v>571</v>
      </c>
      <c r="D3" s="30" t="s">
        <v>571</v>
      </c>
      <c r="E3" s="30" t="s">
        <v>571</v>
      </c>
      <c r="F3" s="30" t="s">
        <v>571</v>
      </c>
      <c r="G3" s="30" t="s">
        <v>571</v>
      </c>
      <c r="H3" s="30" t="s">
        <v>571</v>
      </c>
      <c r="I3" s="30" t="s">
        <v>571</v>
      </c>
      <c r="J3" s="30" t="s">
        <v>571</v>
      </c>
      <c r="K3" s="30" t="s">
        <v>571</v>
      </c>
      <c r="L3" s="30" t="s">
        <v>571</v>
      </c>
      <c r="M3" s="30" t="s">
        <v>571</v>
      </c>
      <c r="N3" s="30" t="s">
        <v>571</v>
      </c>
      <c r="O3" s="30" t="s">
        <v>571</v>
      </c>
      <c r="P3" s="30" t="s">
        <v>571</v>
      </c>
    </row>
    <row r="4" spans="1:16" ht="20.100000000000001" customHeight="1" x14ac:dyDescent="0.25">
      <c r="A4" s="30" t="s">
        <v>481</v>
      </c>
      <c r="B4" s="64" t="s">
        <v>570</v>
      </c>
      <c r="C4" s="69">
        <v>40.9</v>
      </c>
      <c r="D4" s="69">
        <v>37.6</v>
      </c>
      <c r="E4" s="69">
        <v>38.700000000000003</v>
      </c>
      <c r="F4" s="69">
        <v>37.4</v>
      </c>
      <c r="G4" s="69">
        <v>41.3</v>
      </c>
      <c r="H4" s="69">
        <v>40.6</v>
      </c>
      <c r="I4" s="69">
        <v>39.1</v>
      </c>
      <c r="J4" s="69">
        <v>38.6</v>
      </c>
      <c r="K4" s="69">
        <v>39.299999999999997</v>
      </c>
      <c r="L4" s="69">
        <v>42.8</v>
      </c>
      <c r="M4" s="69">
        <v>39.200000000000003</v>
      </c>
      <c r="N4" s="69">
        <v>40.1</v>
      </c>
      <c r="O4" s="69">
        <v>41.9</v>
      </c>
      <c r="P4" s="69">
        <v>44.6</v>
      </c>
    </row>
    <row r="5" spans="1:16" ht="20.100000000000001" customHeight="1" x14ac:dyDescent="0.25">
      <c r="A5" s="30" t="s">
        <v>319</v>
      </c>
      <c r="B5" s="30" t="s">
        <v>569</v>
      </c>
      <c r="C5" s="31">
        <v>41.1</v>
      </c>
      <c r="D5" s="31">
        <v>38</v>
      </c>
      <c r="E5" s="31">
        <v>39.4</v>
      </c>
      <c r="F5" s="31">
        <v>38</v>
      </c>
      <c r="G5" s="31">
        <v>41.7</v>
      </c>
      <c r="H5" s="31">
        <v>41.2</v>
      </c>
      <c r="I5" s="31">
        <v>39.6</v>
      </c>
      <c r="J5" s="31">
        <v>39</v>
      </c>
      <c r="K5" s="31">
        <v>40.200000000000003</v>
      </c>
      <c r="L5" s="31">
        <v>43.5</v>
      </c>
      <c r="M5" s="31">
        <v>39.200000000000003</v>
      </c>
      <c r="N5" s="31">
        <v>39.6</v>
      </c>
      <c r="O5" s="31">
        <v>41.7</v>
      </c>
      <c r="P5" s="31">
        <v>44.5</v>
      </c>
    </row>
    <row r="6" spans="1:16" ht="20.100000000000001" customHeight="1" x14ac:dyDescent="0.25">
      <c r="A6" s="30" t="s">
        <v>568</v>
      </c>
      <c r="B6" s="64" t="s">
        <v>567</v>
      </c>
      <c r="C6" s="69">
        <v>50.9</v>
      </c>
      <c r="D6" s="69">
        <v>49.8</v>
      </c>
      <c r="E6" s="69">
        <v>50.6</v>
      </c>
      <c r="F6" s="69">
        <v>49</v>
      </c>
      <c r="G6" s="69">
        <v>51.9</v>
      </c>
      <c r="H6" s="69">
        <v>50.8</v>
      </c>
      <c r="I6" s="69">
        <v>48.1</v>
      </c>
      <c r="J6" s="69">
        <v>47.9</v>
      </c>
      <c r="K6" s="69">
        <v>49.9</v>
      </c>
      <c r="L6" s="69">
        <v>57</v>
      </c>
      <c r="M6" s="69">
        <v>45.1</v>
      </c>
      <c r="N6" s="69">
        <v>43.1</v>
      </c>
      <c r="O6" s="69">
        <v>48.5</v>
      </c>
      <c r="P6" s="69">
        <v>52.6</v>
      </c>
    </row>
    <row r="7" spans="1:16" ht="20.100000000000001" customHeight="1" x14ac:dyDescent="0.25">
      <c r="A7" s="30" t="s">
        <v>319</v>
      </c>
      <c r="B7" s="64" t="s">
        <v>566</v>
      </c>
      <c r="C7" s="69">
        <v>38.299999999999997</v>
      </c>
      <c r="D7" s="69">
        <v>34.9</v>
      </c>
      <c r="E7" s="69">
        <v>39</v>
      </c>
      <c r="F7" s="69">
        <v>35.700000000000003</v>
      </c>
      <c r="G7" s="69">
        <v>37.1</v>
      </c>
      <c r="H7" s="69">
        <v>39</v>
      </c>
      <c r="I7" s="69">
        <v>37.4</v>
      </c>
      <c r="J7" s="69">
        <v>34.700000000000003</v>
      </c>
      <c r="K7" s="69">
        <v>38.299999999999997</v>
      </c>
      <c r="L7" s="69">
        <v>40.6</v>
      </c>
      <c r="M7" s="69">
        <v>37.6</v>
      </c>
      <c r="N7" s="69">
        <v>35.299999999999997</v>
      </c>
      <c r="O7" s="69">
        <v>39.6</v>
      </c>
      <c r="P7" s="69">
        <v>41.3</v>
      </c>
    </row>
    <row r="8" spans="1:16" x14ac:dyDescent="0.25">
      <c r="A8" s="58" t="s">
        <v>927</v>
      </c>
    </row>
    <row r="10" spans="1:16" x14ac:dyDescent="0.25">
      <c r="A10" s="58" t="s">
        <v>779</v>
      </c>
    </row>
  </sheetData>
  <mergeCells count="2">
    <mergeCell ref="A2:A3"/>
    <mergeCell ref="B2:B3"/>
  </mergeCells>
  <phoneticPr fontId="2" type="noConversion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L10"/>
  <sheetViews>
    <sheetView zoomScaleNormal="100" workbookViewId="0">
      <selection activeCell="C17" sqref="C17"/>
    </sheetView>
  </sheetViews>
  <sheetFormatPr defaultColWidth="24" defaultRowHeight="13.5" x14ac:dyDescent="0.2"/>
  <cols>
    <col min="1" max="16384" width="24" style="29"/>
  </cols>
  <sheetData>
    <row r="1" spans="1:12" x14ac:dyDescent="0.25">
      <c r="A1" s="58" t="s">
        <v>928</v>
      </c>
    </row>
    <row r="2" spans="1:12" ht="20.100000000000001" customHeight="1" x14ac:dyDescent="0.25">
      <c r="A2" s="137" t="s">
        <v>487</v>
      </c>
      <c r="B2" s="137" t="s">
        <v>347</v>
      </c>
      <c r="C2" s="64" t="s">
        <v>250</v>
      </c>
      <c r="D2" s="64" t="s">
        <v>251</v>
      </c>
      <c r="E2" s="64" t="s">
        <v>252</v>
      </c>
      <c r="F2" s="64" t="s">
        <v>253</v>
      </c>
      <c r="G2" s="64" t="s">
        <v>254</v>
      </c>
      <c r="H2" s="64" t="s">
        <v>255</v>
      </c>
      <c r="I2" s="64" t="s">
        <v>256</v>
      </c>
      <c r="J2" s="64" t="s">
        <v>257</v>
      </c>
      <c r="K2" s="64" t="s">
        <v>258</v>
      </c>
      <c r="L2" s="64" t="s">
        <v>259</v>
      </c>
    </row>
    <row r="3" spans="1:12" ht="20.100000000000001" customHeight="1" x14ac:dyDescent="0.25">
      <c r="A3" s="138" t="s">
        <v>487</v>
      </c>
      <c r="B3" s="138" t="s">
        <v>347</v>
      </c>
      <c r="C3" s="30" t="s">
        <v>571</v>
      </c>
      <c r="D3" s="30" t="s">
        <v>571</v>
      </c>
      <c r="E3" s="30" t="s">
        <v>571</v>
      </c>
      <c r="F3" s="30" t="s">
        <v>571</v>
      </c>
      <c r="G3" s="30" t="s">
        <v>571</v>
      </c>
      <c r="H3" s="30" t="s">
        <v>571</v>
      </c>
      <c r="I3" s="30" t="s">
        <v>571</v>
      </c>
      <c r="J3" s="30" t="s">
        <v>571</v>
      </c>
      <c r="K3" s="30" t="s">
        <v>571</v>
      </c>
      <c r="L3" s="30" t="s">
        <v>571</v>
      </c>
    </row>
    <row r="4" spans="1:12" ht="20.100000000000001" customHeight="1" x14ac:dyDescent="0.25">
      <c r="A4" s="30" t="s">
        <v>481</v>
      </c>
      <c r="B4" s="64" t="s">
        <v>570</v>
      </c>
      <c r="C4" s="69">
        <v>57.1</v>
      </c>
      <c r="D4" s="69">
        <v>51</v>
      </c>
      <c r="E4" s="69">
        <v>47.8</v>
      </c>
      <c r="F4" s="69">
        <v>46.4</v>
      </c>
      <c r="G4" s="69">
        <v>44.9</v>
      </c>
      <c r="H4" s="69">
        <v>45.6</v>
      </c>
      <c r="I4" s="69">
        <v>44</v>
      </c>
      <c r="J4" s="69">
        <v>44.9</v>
      </c>
      <c r="K4" s="69">
        <v>49.7</v>
      </c>
      <c r="L4" s="69">
        <v>48.9</v>
      </c>
    </row>
    <row r="5" spans="1:12" ht="20.100000000000001" customHeight="1" x14ac:dyDescent="0.25">
      <c r="A5" s="30" t="s">
        <v>319</v>
      </c>
      <c r="B5" s="30" t="s">
        <v>569</v>
      </c>
      <c r="C5" s="31">
        <v>58.3</v>
      </c>
      <c r="D5" s="31">
        <v>52.7</v>
      </c>
      <c r="E5" s="31">
        <v>49.4</v>
      </c>
      <c r="F5" s="31">
        <v>48.5</v>
      </c>
      <c r="G5" s="31">
        <v>47.6</v>
      </c>
      <c r="H5" s="31">
        <v>47.8</v>
      </c>
      <c r="I5" s="31">
        <v>45.6</v>
      </c>
      <c r="J5" s="31">
        <v>47.9</v>
      </c>
      <c r="K5" s="31">
        <v>53.1</v>
      </c>
      <c r="L5" s="31">
        <v>52.5</v>
      </c>
    </row>
    <row r="6" spans="1:12" ht="20.100000000000001" customHeight="1" x14ac:dyDescent="0.25">
      <c r="A6" s="30" t="s">
        <v>568</v>
      </c>
      <c r="B6" s="64" t="s">
        <v>567</v>
      </c>
      <c r="C6" s="69">
        <v>72.3</v>
      </c>
      <c r="D6" s="69">
        <v>66.7</v>
      </c>
      <c r="E6" s="69">
        <v>61.9</v>
      </c>
      <c r="F6" s="69">
        <v>65.599999999999994</v>
      </c>
      <c r="G6" s="69">
        <v>63.8</v>
      </c>
      <c r="H6" s="69">
        <v>62.1</v>
      </c>
      <c r="I6" s="69">
        <v>57.8</v>
      </c>
      <c r="J6" s="69">
        <v>61.2</v>
      </c>
      <c r="K6" s="69">
        <v>69.2</v>
      </c>
      <c r="L6" s="69">
        <v>66.2</v>
      </c>
    </row>
    <row r="7" spans="1:12" ht="20.100000000000001" customHeight="1" x14ac:dyDescent="0.25">
      <c r="A7" s="30" t="s">
        <v>319</v>
      </c>
      <c r="B7" s="64" t="s">
        <v>566</v>
      </c>
      <c r="C7" s="69">
        <v>58</v>
      </c>
      <c r="D7" s="69">
        <v>51.2</v>
      </c>
      <c r="E7" s="69">
        <v>49.1</v>
      </c>
      <c r="F7" s="69">
        <v>47.5</v>
      </c>
      <c r="G7" s="69">
        <v>50.7</v>
      </c>
      <c r="H7" s="69">
        <v>49.2</v>
      </c>
      <c r="I7" s="69">
        <v>47.1</v>
      </c>
      <c r="J7" s="69">
        <v>51</v>
      </c>
      <c r="K7" s="69">
        <v>55.3</v>
      </c>
      <c r="L7" s="69">
        <v>58</v>
      </c>
    </row>
    <row r="8" spans="1:12" x14ac:dyDescent="0.25">
      <c r="A8" s="58" t="s">
        <v>927</v>
      </c>
    </row>
    <row r="10" spans="1:12" x14ac:dyDescent="0.25">
      <c r="A10" s="58" t="s">
        <v>779</v>
      </c>
    </row>
  </sheetData>
  <mergeCells count="2">
    <mergeCell ref="A2:A3"/>
    <mergeCell ref="B2:B3"/>
  </mergeCells>
  <phoneticPr fontId="2" type="noConversion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B5"/>
  <sheetViews>
    <sheetView zoomScaleNormal="100" workbookViewId="0">
      <selection sqref="A1:A3"/>
    </sheetView>
  </sheetViews>
  <sheetFormatPr defaultColWidth="24" defaultRowHeight="13.5" x14ac:dyDescent="0.2"/>
  <cols>
    <col min="1" max="16384" width="24" style="29"/>
  </cols>
  <sheetData>
    <row r="1" spans="1:2" ht="20.100000000000001" customHeight="1" x14ac:dyDescent="0.25">
      <c r="A1" s="137" t="s">
        <v>457</v>
      </c>
      <c r="B1" s="30" t="s">
        <v>257</v>
      </c>
    </row>
    <row r="2" spans="1:2" ht="20.100000000000001" customHeight="1" x14ac:dyDescent="0.25">
      <c r="A2" s="138" t="s">
        <v>347</v>
      </c>
      <c r="B2" s="30" t="s">
        <v>633</v>
      </c>
    </row>
    <row r="3" spans="1:2" ht="20.100000000000001" customHeight="1" x14ac:dyDescent="0.25">
      <c r="A3" s="30" t="s">
        <v>388</v>
      </c>
      <c r="B3" s="31">
        <v>1.7</v>
      </c>
    </row>
    <row r="4" spans="1:2" ht="20.100000000000001" customHeight="1" x14ac:dyDescent="0.25">
      <c r="A4" s="30" t="s">
        <v>632</v>
      </c>
      <c r="B4" s="31">
        <v>1.4</v>
      </c>
    </row>
    <row r="5" spans="1:2" ht="20.100000000000001" customHeight="1" x14ac:dyDescent="0.25">
      <c r="A5" s="30" t="s">
        <v>464</v>
      </c>
      <c r="B5" s="31">
        <v>1.5</v>
      </c>
    </row>
  </sheetData>
  <mergeCells count="1">
    <mergeCell ref="A1:A2"/>
  </mergeCells>
  <phoneticPr fontId="2" type="noConversion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A1:O11"/>
  <sheetViews>
    <sheetView zoomScaleNormal="100" workbookViewId="0">
      <selection sqref="A1:A3"/>
    </sheetView>
  </sheetViews>
  <sheetFormatPr defaultColWidth="24" defaultRowHeight="13.5" x14ac:dyDescent="0.2"/>
  <cols>
    <col min="1" max="16384" width="24" style="29"/>
  </cols>
  <sheetData>
    <row r="1" spans="1:15" x14ac:dyDescent="0.25">
      <c r="A1" s="58" t="s">
        <v>930</v>
      </c>
    </row>
    <row r="2" spans="1:15" x14ac:dyDescent="0.2">
      <c r="A2" s="147" t="s">
        <v>931</v>
      </c>
      <c r="B2" s="93" t="s">
        <v>246</v>
      </c>
      <c r="C2" s="93" t="s">
        <v>247</v>
      </c>
      <c r="D2" s="93" t="s">
        <v>248</v>
      </c>
      <c r="E2" s="93" t="s">
        <v>249</v>
      </c>
      <c r="F2" s="93" t="s">
        <v>250</v>
      </c>
      <c r="G2" s="93" t="s">
        <v>251</v>
      </c>
      <c r="H2" s="93" t="s">
        <v>252</v>
      </c>
      <c r="I2" s="93" t="s">
        <v>253</v>
      </c>
      <c r="J2" s="93" t="s">
        <v>254</v>
      </c>
      <c r="K2" s="93" t="s">
        <v>255</v>
      </c>
      <c r="L2" s="93" t="s">
        <v>256</v>
      </c>
      <c r="M2" s="93" t="s">
        <v>257</v>
      </c>
      <c r="N2" s="93" t="s">
        <v>258</v>
      </c>
      <c r="O2" s="93" t="s">
        <v>259</v>
      </c>
    </row>
    <row r="3" spans="1:15" x14ac:dyDescent="0.2">
      <c r="A3" s="148" t="s">
        <v>931</v>
      </c>
      <c r="B3" s="93" t="s">
        <v>932</v>
      </c>
      <c r="C3" s="93" t="s">
        <v>932</v>
      </c>
      <c r="D3" s="93" t="s">
        <v>932</v>
      </c>
      <c r="E3" s="93" t="s">
        <v>932</v>
      </c>
      <c r="F3" s="93" t="s">
        <v>932</v>
      </c>
      <c r="G3" s="93" t="s">
        <v>932</v>
      </c>
      <c r="H3" s="93" t="s">
        <v>932</v>
      </c>
      <c r="I3" s="93" t="s">
        <v>932</v>
      </c>
      <c r="J3" s="93" t="s">
        <v>932</v>
      </c>
      <c r="K3" s="93" t="s">
        <v>932</v>
      </c>
      <c r="L3" s="93" t="s">
        <v>932</v>
      </c>
      <c r="M3" s="93" t="s">
        <v>932</v>
      </c>
      <c r="N3" s="93" t="s">
        <v>932</v>
      </c>
      <c r="O3" s="93" t="s">
        <v>932</v>
      </c>
    </row>
    <row r="4" spans="1:15" x14ac:dyDescent="0.25">
      <c r="A4" s="116" t="s">
        <v>934</v>
      </c>
      <c r="B4" s="104">
        <v>31.2</v>
      </c>
      <c r="C4" s="104">
        <v>31.7</v>
      </c>
      <c r="D4" s="104">
        <v>28.1</v>
      </c>
      <c r="E4" s="104">
        <v>28.5</v>
      </c>
      <c r="F4" s="104">
        <v>27.3</v>
      </c>
      <c r="G4" s="104">
        <v>26.5</v>
      </c>
      <c r="H4" s="104">
        <v>25.6</v>
      </c>
      <c r="I4" s="104">
        <v>24.3</v>
      </c>
      <c r="J4" s="104">
        <v>26.6</v>
      </c>
      <c r="K4" s="104">
        <v>26.9</v>
      </c>
      <c r="L4" s="104">
        <v>25.7</v>
      </c>
      <c r="M4" s="104">
        <v>26</v>
      </c>
      <c r="N4" s="104">
        <v>25.2</v>
      </c>
      <c r="O4" s="104">
        <v>27.3</v>
      </c>
    </row>
    <row r="5" spans="1:15" x14ac:dyDescent="0.2">
      <c r="A5" s="94" t="s">
        <v>933</v>
      </c>
      <c r="B5" s="104">
        <v>8.3000000000000007</v>
      </c>
      <c r="C5" s="104">
        <v>8.9</v>
      </c>
      <c r="D5" s="104">
        <v>8.1999999999999993</v>
      </c>
      <c r="E5" s="104">
        <v>7.9</v>
      </c>
      <c r="F5" s="104">
        <v>7.2</v>
      </c>
      <c r="G5" s="104">
        <v>6.5</v>
      </c>
      <c r="H5" s="104">
        <v>7.9</v>
      </c>
      <c r="I5" s="104">
        <v>7.2</v>
      </c>
      <c r="J5" s="104">
        <v>8.6999999999999993</v>
      </c>
      <c r="K5" s="104">
        <v>9.4</v>
      </c>
      <c r="L5" s="104">
        <v>10.4</v>
      </c>
      <c r="M5" s="104">
        <v>11</v>
      </c>
      <c r="N5" s="104">
        <v>11.1</v>
      </c>
      <c r="O5" s="104">
        <v>12.3</v>
      </c>
    </row>
    <row r="6" spans="1:15" x14ac:dyDescent="0.2">
      <c r="A6" s="94" t="s">
        <v>305</v>
      </c>
      <c r="B6" s="104">
        <v>18.3</v>
      </c>
      <c r="C6" s="104">
        <v>17.7</v>
      </c>
      <c r="D6" s="104">
        <v>14.9</v>
      </c>
      <c r="E6" s="104">
        <v>14.5</v>
      </c>
      <c r="F6" s="104">
        <v>13.6</v>
      </c>
      <c r="G6" s="104">
        <v>13.2</v>
      </c>
      <c r="H6" s="104">
        <v>13.3</v>
      </c>
      <c r="I6" s="104">
        <v>13.3</v>
      </c>
      <c r="J6" s="104">
        <v>15.3</v>
      </c>
      <c r="K6" s="104">
        <v>17.2</v>
      </c>
      <c r="L6" s="104">
        <v>19.600000000000001</v>
      </c>
      <c r="M6" s="104">
        <v>20.399999999999999</v>
      </c>
      <c r="N6" s="104">
        <v>18.100000000000001</v>
      </c>
      <c r="O6" s="104">
        <v>19.600000000000001</v>
      </c>
    </row>
    <row r="7" spans="1:15" x14ac:dyDescent="0.2">
      <c r="A7" s="94" t="s">
        <v>306</v>
      </c>
      <c r="B7" s="104">
        <v>29.3</v>
      </c>
      <c r="C7" s="104">
        <v>30.1</v>
      </c>
      <c r="D7" s="104">
        <v>23.9</v>
      </c>
      <c r="E7" s="104">
        <v>21.7</v>
      </c>
      <c r="F7" s="104">
        <v>22.4</v>
      </c>
      <c r="G7" s="104">
        <v>19.899999999999999</v>
      </c>
      <c r="H7" s="104">
        <v>19.8</v>
      </c>
      <c r="I7" s="104">
        <v>19.600000000000001</v>
      </c>
      <c r="J7" s="104">
        <v>19.899999999999999</v>
      </c>
      <c r="K7" s="104">
        <v>21.2</v>
      </c>
      <c r="L7" s="104">
        <v>23.7</v>
      </c>
      <c r="M7" s="104">
        <v>26.4</v>
      </c>
      <c r="N7" s="104">
        <v>24.2</v>
      </c>
      <c r="O7" s="104">
        <v>24.4</v>
      </c>
    </row>
    <row r="8" spans="1:15" x14ac:dyDescent="0.2">
      <c r="A8" s="94" t="s">
        <v>307</v>
      </c>
      <c r="B8" s="104">
        <v>29.7</v>
      </c>
      <c r="C8" s="104">
        <v>30.4</v>
      </c>
      <c r="D8" s="104">
        <v>28.3</v>
      </c>
      <c r="E8" s="104">
        <v>27.8</v>
      </c>
      <c r="F8" s="104">
        <v>26.9</v>
      </c>
      <c r="G8" s="104">
        <v>24.7</v>
      </c>
      <c r="H8" s="104">
        <v>25.2</v>
      </c>
      <c r="I8" s="104">
        <v>23.3</v>
      </c>
      <c r="J8" s="104">
        <v>25.6</v>
      </c>
      <c r="K8" s="104">
        <v>24.6</v>
      </c>
      <c r="L8" s="104">
        <v>25.8</v>
      </c>
      <c r="M8" s="104">
        <v>27.2</v>
      </c>
      <c r="N8" s="104">
        <v>24.9</v>
      </c>
      <c r="O8" s="104">
        <v>25.9</v>
      </c>
    </row>
    <row r="9" spans="1:15" x14ac:dyDescent="0.25">
      <c r="A9" s="58" t="s">
        <v>929</v>
      </c>
    </row>
    <row r="11" spans="1:15" x14ac:dyDescent="0.25">
      <c r="A11" s="58" t="s">
        <v>779</v>
      </c>
    </row>
  </sheetData>
  <mergeCells count="1">
    <mergeCell ref="A2:A3"/>
  </mergeCells>
  <phoneticPr fontId="2" type="noConversion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P6"/>
  <sheetViews>
    <sheetView zoomScaleNormal="100" workbookViewId="0">
      <selection sqref="A1:A3"/>
    </sheetView>
  </sheetViews>
  <sheetFormatPr defaultColWidth="24" defaultRowHeight="13.5" x14ac:dyDescent="0.2"/>
  <cols>
    <col min="1" max="16384" width="24" style="29"/>
  </cols>
  <sheetData>
    <row r="1" spans="1:16" ht="20.100000000000001" customHeight="1" x14ac:dyDescent="0.25">
      <c r="A1" s="137" t="s">
        <v>487</v>
      </c>
      <c r="B1" s="137" t="s">
        <v>347</v>
      </c>
      <c r="C1" s="30" t="s">
        <v>246</v>
      </c>
      <c r="D1" s="30" t="s">
        <v>247</v>
      </c>
      <c r="E1" s="30" t="s">
        <v>248</v>
      </c>
      <c r="F1" s="30" t="s">
        <v>249</v>
      </c>
      <c r="G1" s="30" t="s">
        <v>250</v>
      </c>
      <c r="H1" s="30" t="s">
        <v>251</v>
      </c>
      <c r="I1" s="30" t="s">
        <v>252</v>
      </c>
      <c r="J1" s="30" t="s">
        <v>253</v>
      </c>
      <c r="K1" s="30" t="s">
        <v>254</v>
      </c>
      <c r="L1" s="30" t="s">
        <v>255</v>
      </c>
      <c r="M1" s="30" t="s">
        <v>256</v>
      </c>
      <c r="N1" s="30" t="s">
        <v>257</v>
      </c>
      <c r="O1" s="30" t="s">
        <v>258</v>
      </c>
      <c r="P1" s="30" t="s">
        <v>259</v>
      </c>
    </row>
    <row r="2" spans="1:16" ht="20.100000000000001" customHeight="1" x14ac:dyDescent="0.25">
      <c r="A2" s="138" t="s">
        <v>487</v>
      </c>
      <c r="B2" s="138" t="s">
        <v>347</v>
      </c>
      <c r="C2" s="30" t="s">
        <v>571</v>
      </c>
      <c r="D2" s="30" t="s">
        <v>571</v>
      </c>
      <c r="E2" s="30" t="s">
        <v>571</v>
      </c>
      <c r="F2" s="30" t="s">
        <v>571</v>
      </c>
      <c r="G2" s="30" t="s">
        <v>571</v>
      </c>
      <c r="H2" s="30" t="s">
        <v>571</v>
      </c>
      <c r="I2" s="30" t="s">
        <v>571</v>
      </c>
      <c r="J2" s="30" t="s">
        <v>571</v>
      </c>
      <c r="K2" s="30" t="s">
        <v>571</v>
      </c>
      <c r="L2" s="30" t="s">
        <v>571</v>
      </c>
      <c r="M2" s="30" t="s">
        <v>571</v>
      </c>
      <c r="N2" s="30" t="s">
        <v>571</v>
      </c>
      <c r="O2" s="30" t="s">
        <v>571</v>
      </c>
      <c r="P2" s="30" t="s">
        <v>571</v>
      </c>
    </row>
    <row r="3" spans="1:16" ht="20.100000000000001" customHeight="1" x14ac:dyDescent="0.25">
      <c r="A3" s="30" t="s">
        <v>481</v>
      </c>
      <c r="B3" s="30" t="s">
        <v>570</v>
      </c>
      <c r="C3" s="31">
        <v>26.9</v>
      </c>
      <c r="D3" s="31">
        <v>26.3</v>
      </c>
      <c r="E3" s="31">
        <v>25</v>
      </c>
      <c r="F3" s="31">
        <v>23.2</v>
      </c>
      <c r="G3" s="31">
        <v>23.3</v>
      </c>
      <c r="H3" s="31">
        <v>21.6</v>
      </c>
      <c r="I3" s="31">
        <v>22.6</v>
      </c>
      <c r="J3" s="31">
        <v>21.1</v>
      </c>
      <c r="K3" s="31">
        <v>21.1</v>
      </c>
      <c r="L3" s="31">
        <v>20.2</v>
      </c>
      <c r="M3" s="31">
        <v>19.2</v>
      </c>
      <c r="N3" s="31">
        <v>18.2</v>
      </c>
      <c r="O3" s="31">
        <v>16.899999999999999</v>
      </c>
      <c r="P3" s="31">
        <v>18.5</v>
      </c>
    </row>
    <row r="4" spans="1:16" ht="20.100000000000001" customHeight="1" x14ac:dyDescent="0.25">
      <c r="A4" s="30" t="s">
        <v>319</v>
      </c>
      <c r="B4" s="30" t="s">
        <v>569</v>
      </c>
      <c r="C4" s="31">
        <v>27.5</v>
      </c>
      <c r="D4" s="31">
        <v>27.1</v>
      </c>
      <c r="E4" s="31">
        <v>25.8</v>
      </c>
      <c r="F4" s="31">
        <v>24.1</v>
      </c>
      <c r="G4" s="31">
        <v>24.2</v>
      </c>
      <c r="H4" s="31">
        <v>22.6</v>
      </c>
      <c r="I4" s="31">
        <v>23.9</v>
      </c>
      <c r="J4" s="31">
        <v>22.3</v>
      </c>
      <c r="K4" s="31">
        <v>22.4</v>
      </c>
      <c r="L4" s="31">
        <v>21.5</v>
      </c>
      <c r="M4" s="31">
        <v>20.6</v>
      </c>
      <c r="N4" s="31">
        <v>19.3</v>
      </c>
      <c r="O4" s="31">
        <v>17.7</v>
      </c>
      <c r="P4" s="31">
        <v>19.600000000000001</v>
      </c>
    </row>
    <row r="5" spans="1:16" ht="20.100000000000001" customHeight="1" x14ac:dyDescent="0.25">
      <c r="A5" s="30" t="s">
        <v>568</v>
      </c>
      <c r="B5" s="30" t="s">
        <v>567</v>
      </c>
      <c r="C5" s="31">
        <v>27.8</v>
      </c>
      <c r="D5" s="31">
        <v>28.3</v>
      </c>
      <c r="E5" s="31">
        <v>28</v>
      </c>
      <c r="F5" s="31">
        <v>24.1</v>
      </c>
      <c r="G5" s="31">
        <v>22.5</v>
      </c>
      <c r="H5" s="31">
        <v>23.7</v>
      </c>
      <c r="I5" s="31">
        <v>25.4</v>
      </c>
      <c r="J5" s="31">
        <v>24.4</v>
      </c>
      <c r="K5" s="31">
        <v>23.8</v>
      </c>
      <c r="L5" s="31">
        <v>24.8</v>
      </c>
      <c r="M5" s="31">
        <v>21.9</v>
      </c>
      <c r="N5" s="31">
        <v>22.3</v>
      </c>
      <c r="O5" s="31">
        <v>18.7</v>
      </c>
      <c r="P5" s="31">
        <v>20.8</v>
      </c>
    </row>
    <row r="6" spans="1:16" ht="20.100000000000001" customHeight="1" x14ac:dyDescent="0.25">
      <c r="A6" s="30" t="s">
        <v>319</v>
      </c>
      <c r="B6" s="30" t="s">
        <v>566</v>
      </c>
      <c r="C6" s="31">
        <v>35</v>
      </c>
      <c r="D6" s="31">
        <v>36.6</v>
      </c>
      <c r="E6" s="31">
        <v>32.5</v>
      </c>
      <c r="F6" s="31">
        <v>30.7</v>
      </c>
      <c r="G6" s="31">
        <v>30</v>
      </c>
      <c r="H6" s="31">
        <v>27.7</v>
      </c>
      <c r="I6" s="31">
        <v>30.4</v>
      </c>
      <c r="J6" s="31">
        <v>25.5</v>
      </c>
      <c r="K6" s="31">
        <v>24.7</v>
      </c>
      <c r="L6" s="31">
        <v>24</v>
      </c>
      <c r="M6" s="31">
        <v>23</v>
      </c>
      <c r="N6" s="31">
        <v>18.899999999999999</v>
      </c>
      <c r="O6" s="31">
        <v>17.2</v>
      </c>
      <c r="P6" s="31">
        <v>18.3</v>
      </c>
    </row>
  </sheetData>
  <mergeCells count="2">
    <mergeCell ref="A1:A2"/>
    <mergeCell ref="B1:B2"/>
  </mergeCells>
  <phoneticPr fontId="2" type="noConversion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9"/>
  </sheetPr>
  <dimension ref="A1:P15"/>
  <sheetViews>
    <sheetView zoomScaleNormal="100" workbookViewId="0">
      <selection sqref="A1:A3"/>
    </sheetView>
  </sheetViews>
  <sheetFormatPr defaultColWidth="24" defaultRowHeight="13.5" x14ac:dyDescent="0.2"/>
  <cols>
    <col min="1" max="16384" width="24" style="29"/>
  </cols>
  <sheetData>
    <row r="1" spans="1:16" x14ac:dyDescent="0.2">
      <c r="A1" s="29" t="s">
        <v>579</v>
      </c>
    </row>
    <row r="2" spans="1:16" ht="20.100000000000001" customHeight="1" x14ac:dyDescent="0.25">
      <c r="A2" s="137" t="s">
        <v>487</v>
      </c>
      <c r="B2" s="137" t="s">
        <v>347</v>
      </c>
      <c r="C2" s="30" t="s">
        <v>246</v>
      </c>
      <c r="D2" s="30" t="s">
        <v>247</v>
      </c>
      <c r="E2" s="30" t="s">
        <v>248</v>
      </c>
      <c r="F2" s="30" t="s">
        <v>249</v>
      </c>
      <c r="G2" s="30" t="s">
        <v>250</v>
      </c>
      <c r="H2" s="30" t="s">
        <v>251</v>
      </c>
      <c r="I2" s="30" t="s">
        <v>252</v>
      </c>
      <c r="J2" s="30" t="s">
        <v>253</v>
      </c>
      <c r="K2" s="30" t="s">
        <v>254</v>
      </c>
      <c r="L2" s="30" t="s">
        <v>255</v>
      </c>
      <c r="M2" s="30" t="s">
        <v>256</v>
      </c>
      <c r="N2" s="30" t="s">
        <v>257</v>
      </c>
      <c r="O2" s="30" t="s">
        <v>258</v>
      </c>
      <c r="P2" s="30" t="s">
        <v>259</v>
      </c>
    </row>
    <row r="3" spans="1:16" ht="20.100000000000001" customHeight="1" x14ac:dyDescent="0.25">
      <c r="A3" s="138" t="s">
        <v>487</v>
      </c>
      <c r="B3" s="138" t="s">
        <v>347</v>
      </c>
      <c r="C3" s="30" t="s">
        <v>571</v>
      </c>
      <c r="D3" s="30" t="s">
        <v>571</v>
      </c>
      <c r="E3" s="30" t="s">
        <v>571</v>
      </c>
      <c r="F3" s="30" t="s">
        <v>571</v>
      </c>
      <c r="G3" s="30" t="s">
        <v>571</v>
      </c>
      <c r="H3" s="30" t="s">
        <v>571</v>
      </c>
      <c r="I3" s="30" t="s">
        <v>571</v>
      </c>
      <c r="J3" s="30" t="s">
        <v>571</v>
      </c>
      <c r="K3" s="30" t="s">
        <v>571</v>
      </c>
      <c r="L3" s="30" t="s">
        <v>571</v>
      </c>
      <c r="M3" s="30" t="s">
        <v>571</v>
      </c>
      <c r="N3" s="30" t="s">
        <v>571</v>
      </c>
      <c r="O3" s="30" t="s">
        <v>571</v>
      </c>
      <c r="P3" s="30" t="s">
        <v>571</v>
      </c>
    </row>
    <row r="4" spans="1:16" ht="20.100000000000001" customHeight="1" x14ac:dyDescent="0.25">
      <c r="A4" s="30" t="s">
        <v>481</v>
      </c>
      <c r="B4" s="30" t="s">
        <v>570</v>
      </c>
      <c r="C4" s="31">
        <v>77.7</v>
      </c>
      <c r="D4" s="31">
        <v>77.5</v>
      </c>
      <c r="E4" s="31">
        <v>75.599999999999994</v>
      </c>
      <c r="F4" s="31">
        <v>75</v>
      </c>
      <c r="G4" s="31">
        <v>76</v>
      </c>
      <c r="H4" s="31">
        <v>76.2</v>
      </c>
      <c r="I4" s="31">
        <v>76.5</v>
      </c>
      <c r="J4" s="31">
        <v>77.2</v>
      </c>
      <c r="K4" s="31">
        <v>76.599999999999994</v>
      </c>
      <c r="L4" s="31">
        <v>75.5</v>
      </c>
      <c r="M4" s="31">
        <v>74.099999999999994</v>
      </c>
      <c r="N4" s="31">
        <v>72.400000000000006</v>
      </c>
      <c r="O4" s="31">
        <v>74.3</v>
      </c>
      <c r="P4" s="31">
        <v>74.099999999999994</v>
      </c>
    </row>
    <row r="5" spans="1:16" ht="20.100000000000001" customHeight="1" x14ac:dyDescent="0.25">
      <c r="A5" s="30" t="s">
        <v>319</v>
      </c>
      <c r="B5" s="30" t="s">
        <v>569</v>
      </c>
      <c r="C5" s="31">
        <v>79.099999999999994</v>
      </c>
      <c r="D5" s="31">
        <v>79.3</v>
      </c>
      <c r="E5" s="31">
        <v>77.2</v>
      </c>
      <c r="F5" s="31">
        <v>77</v>
      </c>
      <c r="G5" s="31">
        <v>78.2</v>
      </c>
      <c r="H5" s="31">
        <v>78.5</v>
      </c>
      <c r="I5" s="31">
        <v>79.2</v>
      </c>
      <c r="J5" s="31">
        <v>80.3</v>
      </c>
      <c r="K5" s="31">
        <v>79.7</v>
      </c>
      <c r="L5" s="31">
        <v>79.2</v>
      </c>
      <c r="M5" s="31">
        <v>78.099999999999994</v>
      </c>
      <c r="N5" s="31">
        <v>76.900000000000006</v>
      </c>
      <c r="O5" s="31">
        <v>78.900000000000006</v>
      </c>
      <c r="P5" s="31">
        <v>78.8</v>
      </c>
    </row>
    <row r="6" spans="1:16" ht="20.100000000000001" customHeight="1" x14ac:dyDescent="0.25">
      <c r="A6" s="30" t="s">
        <v>568</v>
      </c>
      <c r="B6" s="30" t="s">
        <v>567</v>
      </c>
      <c r="C6" s="31">
        <v>89</v>
      </c>
      <c r="D6" s="31">
        <v>91.6</v>
      </c>
      <c r="E6" s="31">
        <v>88.4</v>
      </c>
      <c r="F6" s="31">
        <v>88</v>
      </c>
      <c r="G6" s="31">
        <v>89.3</v>
      </c>
      <c r="H6" s="31">
        <v>89.2</v>
      </c>
      <c r="I6" s="31">
        <v>89.2</v>
      </c>
      <c r="J6" s="31">
        <v>89.3</v>
      </c>
      <c r="K6" s="31">
        <v>87.6</v>
      </c>
      <c r="L6" s="31">
        <v>89.8</v>
      </c>
      <c r="M6" s="31">
        <v>87.7</v>
      </c>
      <c r="N6" s="31">
        <v>88.6</v>
      </c>
      <c r="O6" s="31">
        <v>88</v>
      </c>
      <c r="P6" s="31">
        <v>86.4</v>
      </c>
    </row>
    <row r="7" spans="1:16" ht="20.100000000000001" customHeight="1" x14ac:dyDescent="0.25">
      <c r="A7" s="30" t="s">
        <v>319</v>
      </c>
      <c r="B7" s="30" t="s">
        <v>566</v>
      </c>
      <c r="C7" s="31">
        <v>87.1</v>
      </c>
      <c r="D7" s="31">
        <v>86.5</v>
      </c>
      <c r="E7" s="31">
        <v>81.5</v>
      </c>
      <c r="F7" s="31">
        <v>84.7</v>
      </c>
      <c r="G7" s="31">
        <v>83.8</v>
      </c>
      <c r="H7" s="31">
        <v>83.2</v>
      </c>
      <c r="I7" s="31">
        <v>85.8</v>
      </c>
      <c r="J7" s="31">
        <v>87</v>
      </c>
      <c r="K7" s="31">
        <v>86.3</v>
      </c>
      <c r="L7" s="31">
        <v>85.8</v>
      </c>
      <c r="M7" s="31">
        <v>85.9</v>
      </c>
      <c r="N7" s="31">
        <v>84.7</v>
      </c>
      <c r="O7" s="31">
        <v>85.8</v>
      </c>
      <c r="P7" s="31">
        <v>84.5</v>
      </c>
    </row>
    <row r="9" spans="1:16" x14ac:dyDescent="0.2">
      <c r="A9" s="29" t="s">
        <v>578</v>
      </c>
    </row>
    <row r="10" spans="1:16" x14ac:dyDescent="0.25">
      <c r="A10" s="137" t="s">
        <v>487</v>
      </c>
      <c r="B10" s="137" t="s">
        <v>347</v>
      </c>
      <c r="C10" s="30" t="s">
        <v>246</v>
      </c>
      <c r="D10" s="30" t="s">
        <v>247</v>
      </c>
      <c r="E10" s="30" t="s">
        <v>248</v>
      </c>
      <c r="F10" s="30" t="s">
        <v>249</v>
      </c>
      <c r="G10" s="30" t="s">
        <v>250</v>
      </c>
      <c r="H10" s="30" t="s">
        <v>251</v>
      </c>
      <c r="I10" s="30" t="s">
        <v>252</v>
      </c>
      <c r="J10" s="30" t="s">
        <v>253</v>
      </c>
      <c r="K10" s="30" t="s">
        <v>254</v>
      </c>
      <c r="L10" s="30" t="s">
        <v>255</v>
      </c>
      <c r="M10" s="30" t="s">
        <v>256</v>
      </c>
      <c r="N10" s="30" t="s">
        <v>257</v>
      </c>
      <c r="O10" s="30" t="s">
        <v>258</v>
      </c>
      <c r="P10" s="30" t="s">
        <v>259</v>
      </c>
    </row>
    <row r="11" spans="1:16" x14ac:dyDescent="0.25">
      <c r="A11" s="138" t="s">
        <v>487</v>
      </c>
      <c r="B11" s="138" t="s">
        <v>347</v>
      </c>
      <c r="C11" s="30" t="s">
        <v>571</v>
      </c>
      <c r="D11" s="30" t="s">
        <v>571</v>
      </c>
      <c r="E11" s="30" t="s">
        <v>571</v>
      </c>
      <c r="F11" s="30" t="s">
        <v>571</v>
      </c>
      <c r="G11" s="30" t="s">
        <v>571</v>
      </c>
      <c r="H11" s="30" t="s">
        <v>571</v>
      </c>
      <c r="I11" s="30" t="s">
        <v>571</v>
      </c>
      <c r="J11" s="30" t="s">
        <v>571</v>
      </c>
      <c r="K11" s="30" t="s">
        <v>571</v>
      </c>
      <c r="L11" s="30" t="s">
        <v>571</v>
      </c>
      <c r="M11" s="30" t="s">
        <v>571</v>
      </c>
      <c r="N11" s="30" t="s">
        <v>571</v>
      </c>
      <c r="O11" s="30" t="s">
        <v>571</v>
      </c>
      <c r="P11" s="30" t="s">
        <v>571</v>
      </c>
    </row>
    <row r="12" spans="1:16" x14ac:dyDescent="0.25">
      <c r="A12" s="30" t="s">
        <v>481</v>
      </c>
      <c r="B12" s="30" t="s">
        <v>570</v>
      </c>
      <c r="C12" s="31">
        <v>59.3</v>
      </c>
      <c r="D12" s="31">
        <v>59.2</v>
      </c>
      <c r="E12" s="31">
        <v>56.6</v>
      </c>
      <c r="F12" s="31">
        <v>58.3</v>
      </c>
      <c r="G12" s="31">
        <v>58.1</v>
      </c>
      <c r="H12" s="31">
        <v>58.7</v>
      </c>
      <c r="I12" s="31">
        <v>59.4</v>
      </c>
      <c r="J12" s="31">
        <v>59.2</v>
      </c>
      <c r="K12" s="31">
        <v>57.8</v>
      </c>
      <c r="L12" s="31">
        <v>57.7</v>
      </c>
      <c r="M12" s="31">
        <v>55.2</v>
      </c>
      <c r="N12" s="31">
        <v>53.5</v>
      </c>
      <c r="O12" s="31">
        <v>54</v>
      </c>
      <c r="P12" s="31">
        <v>55.1</v>
      </c>
    </row>
    <row r="13" spans="1:16" x14ac:dyDescent="0.25">
      <c r="A13" s="30" t="s">
        <v>319</v>
      </c>
      <c r="B13" s="30" t="s">
        <v>569</v>
      </c>
      <c r="C13" s="31">
        <v>60.5</v>
      </c>
      <c r="D13" s="31">
        <v>60.7</v>
      </c>
      <c r="E13" s="31">
        <v>57.9</v>
      </c>
      <c r="F13" s="31">
        <v>60.2</v>
      </c>
      <c r="G13" s="31">
        <v>60</v>
      </c>
      <c r="H13" s="31">
        <v>60.6</v>
      </c>
      <c r="I13" s="31">
        <v>61.9</v>
      </c>
      <c r="J13" s="31">
        <v>62.1</v>
      </c>
      <c r="K13" s="31">
        <v>60.6</v>
      </c>
      <c r="L13" s="31">
        <v>60.8</v>
      </c>
      <c r="M13" s="31">
        <v>58.9</v>
      </c>
      <c r="N13" s="31">
        <v>57.4</v>
      </c>
      <c r="O13" s="31">
        <v>57.4</v>
      </c>
      <c r="P13" s="31">
        <v>58.9</v>
      </c>
    </row>
    <row r="14" spans="1:16" x14ac:dyDescent="0.25">
      <c r="A14" s="30" t="s">
        <v>568</v>
      </c>
      <c r="B14" s="30" t="s">
        <v>567</v>
      </c>
      <c r="C14" s="31">
        <v>67.3</v>
      </c>
      <c r="D14" s="31">
        <v>73</v>
      </c>
      <c r="E14" s="31">
        <v>66.599999999999994</v>
      </c>
      <c r="F14" s="31">
        <v>72.400000000000006</v>
      </c>
      <c r="G14" s="31">
        <v>69.099999999999994</v>
      </c>
      <c r="H14" s="31">
        <v>67.400000000000006</v>
      </c>
      <c r="I14" s="31">
        <v>70.8</v>
      </c>
      <c r="J14" s="31">
        <v>70.5</v>
      </c>
      <c r="K14" s="31">
        <v>64.599999999999994</v>
      </c>
      <c r="L14" s="31">
        <v>68.3</v>
      </c>
      <c r="M14" s="31">
        <v>64.400000000000006</v>
      </c>
      <c r="N14" s="31">
        <v>63.9</v>
      </c>
      <c r="O14" s="31">
        <v>62.2</v>
      </c>
      <c r="P14" s="31">
        <v>64.3</v>
      </c>
    </row>
    <row r="15" spans="1:16" x14ac:dyDescent="0.25">
      <c r="A15" s="30" t="s">
        <v>319</v>
      </c>
      <c r="B15" s="30" t="s">
        <v>566</v>
      </c>
      <c r="C15" s="31">
        <v>67.5</v>
      </c>
      <c r="D15" s="31">
        <v>67.5</v>
      </c>
      <c r="E15" s="31">
        <v>63.9</v>
      </c>
      <c r="F15" s="31">
        <v>67.400000000000006</v>
      </c>
      <c r="G15" s="31">
        <v>66.400000000000006</v>
      </c>
      <c r="H15" s="31">
        <v>65.5</v>
      </c>
      <c r="I15" s="31">
        <v>69.599999999999994</v>
      </c>
      <c r="J15" s="31">
        <v>69</v>
      </c>
      <c r="K15" s="31">
        <v>67.900000000000006</v>
      </c>
      <c r="L15" s="31">
        <v>68.599999999999994</v>
      </c>
      <c r="M15" s="31">
        <v>69.2</v>
      </c>
      <c r="N15" s="31">
        <v>65.599999999999994</v>
      </c>
      <c r="O15" s="31">
        <v>61.5</v>
      </c>
      <c r="P15" s="31">
        <v>62.8</v>
      </c>
    </row>
  </sheetData>
  <mergeCells count="4">
    <mergeCell ref="A2:A3"/>
    <mergeCell ref="B2:B3"/>
    <mergeCell ref="A10:A11"/>
    <mergeCell ref="B10:B11"/>
  </mergeCells>
  <phoneticPr fontId="2" type="noConversion"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P10"/>
  <sheetViews>
    <sheetView zoomScaleNormal="100" workbookViewId="0">
      <selection sqref="A1:A3"/>
    </sheetView>
  </sheetViews>
  <sheetFormatPr defaultColWidth="24" defaultRowHeight="13.5" x14ac:dyDescent="0.2"/>
  <cols>
    <col min="1" max="16384" width="24" style="29"/>
  </cols>
  <sheetData>
    <row r="1" spans="1:16" x14ac:dyDescent="0.25">
      <c r="A1" s="58" t="s">
        <v>935</v>
      </c>
    </row>
    <row r="2" spans="1:16" ht="20.100000000000001" customHeight="1" x14ac:dyDescent="0.25">
      <c r="A2" s="137" t="s">
        <v>487</v>
      </c>
      <c r="B2" s="137" t="s">
        <v>347</v>
      </c>
      <c r="C2" s="64" t="s">
        <v>246</v>
      </c>
      <c r="D2" s="64" t="s">
        <v>247</v>
      </c>
      <c r="E2" s="64" t="s">
        <v>248</v>
      </c>
      <c r="F2" s="64" t="s">
        <v>249</v>
      </c>
      <c r="G2" s="64" t="s">
        <v>250</v>
      </c>
      <c r="H2" s="64" t="s">
        <v>251</v>
      </c>
      <c r="I2" s="64" t="s">
        <v>252</v>
      </c>
      <c r="J2" s="64" t="s">
        <v>253</v>
      </c>
      <c r="K2" s="64" t="s">
        <v>254</v>
      </c>
      <c r="L2" s="64" t="s">
        <v>255</v>
      </c>
      <c r="M2" s="64" t="s">
        <v>256</v>
      </c>
      <c r="N2" s="64" t="s">
        <v>257</v>
      </c>
      <c r="O2" s="64" t="s">
        <v>258</v>
      </c>
      <c r="P2" s="64" t="s">
        <v>259</v>
      </c>
    </row>
    <row r="3" spans="1:16" ht="20.100000000000001" customHeight="1" x14ac:dyDescent="0.25">
      <c r="A3" s="138" t="s">
        <v>487</v>
      </c>
      <c r="B3" s="138" t="s">
        <v>347</v>
      </c>
      <c r="C3" s="30" t="s">
        <v>571</v>
      </c>
      <c r="D3" s="30" t="s">
        <v>571</v>
      </c>
      <c r="E3" s="30" t="s">
        <v>571</v>
      </c>
      <c r="F3" s="30" t="s">
        <v>571</v>
      </c>
      <c r="G3" s="30" t="s">
        <v>571</v>
      </c>
      <c r="H3" s="30" t="s">
        <v>571</v>
      </c>
      <c r="I3" s="30" t="s">
        <v>571</v>
      </c>
      <c r="J3" s="30" t="s">
        <v>571</v>
      </c>
      <c r="K3" s="30" t="s">
        <v>571</v>
      </c>
      <c r="L3" s="30" t="s">
        <v>571</v>
      </c>
      <c r="M3" s="30" t="s">
        <v>571</v>
      </c>
      <c r="N3" s="30" t="s">
        <v>571</v>
      </c>
      <c r="O3" s="30" t="s">
        <v>571</v>
      </c>
      <c r="P3" s="30" t="s">
        <v>571</v>
      </c>
    </row>
    <row r="4" spans="1:16" ht="20.100000000000001" customHeight="1" x14ac:dyDescent="0.25">
      <c r="A4" s="30" t="s">
        <v>481</v>
      </c>
      <c r="B4" s="64" t="s">
        <v>570</v>
      </c>
      <c r="C4" s="69">
        <v>31.4</v>
      </c>
      <c r="D4" s="69">
        <v>31</v>
      </c>
      <c r="E4" s="69">
        <v>30.7</v>
      </c>
      <c r="F4" s="69">
        <v>31.6</v>
      </c>
      <c r="G4" s="69">
        <v>31.6</v>
      </c>
      <c r="H4" s="69">
        <v>30.9</v>
      </c>
      <c r="I4" s="69">
        <v>29.1</v>
      </c>
      <c r="J4" s="69">
        <v>28.8</v>
      </c>
      <c r="K4" s="69">
        <v>27.9</v>
      </c>
      <c r="L4" s="69">
        <v>30.3</v>
      </c>
      <c r="M4" s="69">
        <v>26.7</v>
      </c>
      <c r="N4" s="69">
        <v>27.9</v>
      </c>
      <c r="O4" s="69">
        <v>24.9</v>
      </c>
      <c r="P4" s="69">
        <v>24.6</v>
      </c>
    </row>
    <row r="5" spans="1:16" ht="20.100000000000001" customHeight="1" x14ac:dyDescent="0.25">
      <c r="A5" s="30" t="s">
        <v>319</v>
      </c>
      <c r="B5" s="30" t="s">
        <v>569</v>
      </c>
      <c r="C5" s="31">
        <v>30.4</v>
      </c>
      <c r="D5" s="31">
        <v>29.8</v>
      </c>
      <c r="E5" s="31">
        <v>29.6</v>
      </c>
      <c r="F5" s="31">
        <v>30.1</v>
      </c>
      <c r="G5" s="31">
        <v>30</v>
      </c>
      <c r="H5" s="31">
        <v>29.4</v>
      </c>
      <c r="I5" s="31">
        <v>27.7</v>
      </c>
      <c r="J5" s="31">
        <v>26.9</v>
      </c>
      <c r="K5" s="31">
        <v>26.4</v>
      </c>
      <c r="L5" s="31">
        <v>28.7</v>
      </c>
      <c r="M5" s="31">
        <v>25.2</v>
      </c>
      <c r="N5" s="31">
        <v>25.9</v>
      </c>
      <c r="O5" s="31">
        <v>22.7</v>
      </c>
      <c r="P5" s="31">
        <v>22.3</v>
      </c>
    </row>
    <row r="6" spans="1:16" ht="20.100000000000001" customHeight="1" x14ac:dyDescent="0.25">
      <c r="A6" s="30" t="s">
        <v>568</v>
      </c>
      <c r="B6" s="64" t="s">
        <v>567</v>
      </c>
      <c r="C6" s="69">
        <v>23.2</v>
      </c>
      <c r="D6" s="69">
        <v>25.4</v>
      </c>
      <c r="E6" s="69">
        <v>25.7</v>
      </c>
      <c r="F6" s="69">
        <v>22.6</v>
      </c>
      <c r="G6" s="69">
        <v>25.9</v>
      </c>
      <c r="H6" s="69">
        <v>25.7</v>
      </c>
      <c r="I6" s="69">
        <v>24</v>
      </c>
      <c r="J6" s="69">
        <v>21.4</v>
      </c>
      <c r="K6" s="69">
        <v>22.2</v>
      </c>
      <c r="L6" s="69">
        <v>29</v>
      </c>
      <c r="M6" s="69">
        <v>21.5</v>
      </c>
      <c r="N6" s="69">
        <v>21</v>
      </c>
      <c r="O6" s="69">
        <v>15.8</v>
      </c>
      <c r="P6" s="69">
        <v>14.7</v>
      </c>
    </row>
    <row r="7" spans="1:16" ht="20.100000000000001" customHeight="1" x14ac:dyDescent="0.25">
      <c r="A7" s="30" t="s">
        <v>319</v>
      </c>
      <c r="B7" s="64" t="s">
        <v>566</v>
      </c>
      <c r="C7" s="69">
        <v>24.9</v>
      </c>
      <c r="D7" s="69">
        <v>22.8</v>
      </c>
      <c r="E7" s="69">
        <v>24.4</v>
      </c>
      <c r="F7" s="69">
        <v>25.3</v>
      </c>
      <c r="G7" s="69">
        <v>24.2</v>
      </c>
      <c r="H7" s="69">
        <v>26.3</v>
      </c>
      <c r="I7" s="69">
        <v>25.3</v>
      </c>
      <c r="J7" s="69">
        <v>23.2</v>
      </c>
      <c r="K7" s="69">
        <v>23.7</v>
      </c>
      <c r="L7" s="69">
        <v>24.1</v>
      </c>
      <c r="M7" s="69">
        <v>21.4</v>
      </c>
      <c r="N7" s="69">
        <v>22.5</v>
      </c>
      <c r="O7" s="69">
        <v>20.5</v>
      </c>
      <c r="P7" s="69">
        <v>20.9</v>
      </c>
    </row>
    <row r="8" spans="1:16" x14ac:dyDescent="0.25">
      <c r="A8" s="58" t="s">
        <v>927</v>
      </c>
    </row>
    <row r="10" spans="1:16" x14ac:dyDescent="0.25">
      <c r="A10" s="58" t="s">
        <v>779</v>
      </c>
    </row>
  </sheetData>
  <mergeCells count="2">
    <mergeCell ref="A2:A3"/>
    <mergeCell ref="B2:B3"/>
  </mergeCells>
  <phoneticPr fontId="2" type="noConversion"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/>
  <dimension ref="A1:E10"/>
  <sheetViews>
    <sheetView zoomScaleNormal="100" workbookViewId="0">
      <selection sqref="A1:A3"/>
    </sheetView>
  </sheetViews>
  <sheetFormatPr defaultColWidth="24" defaultRowHeight="13.5" x14ac:dyDescent="0.2"/>
  <cols>
    <col min="1" max="16384" width="24" style="29"/>
  </cols>
  <sheetData>
    <row r="1" spans="1:5" x14ac:dyDescent="0.25">
      <c r="A1" s="58" t="s">
        <v>936</v>
      </c>
    </row>
    <row r="2" spans="1:5" ht="20.100000000000001" customHeight="1" x14ac:dyDescent="0.25">
      <c r="A2" s="137" t="s">
        <v>457</v>
      </c>
      <c r="B2" s="140" t="s">
        <v>258</v>
      </c>
      <c r="C2" s="140" t="s">
        <v>258</v>
      </c>
      <c r="D2" s="140" t="s">
        <v>260</v>
      </c>
      <c r="E2" s="140" t="s">
        <v>260</v>
      </c>
    </row>
    <row r="3" spans="1:5" ht="20.100000000000001" customHeight="1" x14ac:dyDescent="0.25">
      <c r="A3" s="138" t="s">
        <v>347</v>
      </c>
      <c r="B3" s="30" t="s">
        <v>532</v>
      </c>
      <c r="C3" s="30" t="s">
        <v>580</v>
      </c>
      <c r="D3" s="30" t="s">
        <v>532</v>
      </c>
      <c r="E3" s="30" t="s">
        <v>580</v>
      </c>
    </row>
    <row r="4" spans="1:5" ht="20.100000000000001" customHeight="1" x14ac:dyDescent="0.25">
      <c r="A4" s="30" t="s">
        <v>937</v>
      </c>
      <c r="B4" s="64">
        <v>33.9</v>
      </c>
      <c r="C4" s="30">
        <v>66.099999999999994</v>
      </c>
      <c r="D4" s="64">
        <v>32.200000000000003</v>
      </c>
      <c r="E4" s="30">
        <v>67.8</v>
      </c>
    </row>
    <row r="5" spans="1:5" ht="20.100000000000001" customHeight="1" x14ac:dyDescent="0.25">
      <c r="A5" s="30" t="s">
        <v>819</v>
      </c>
      <c r="B5" s="69">
        <v>32.5</v>
      </c>
      <c r="C5" s="31">
        <v>67.5</v>
      </c>
      <c r="D5" s="69">
        <v>29.7</v>
      </c>
      <c r="E5" s="31">
        <v>70.3</v>
      </c>
    </row>
    <row r="6" spans="1:5" ht="20.100000000000001" customHeight="1" x14ac:dyDescent="0.25">
      <c r="A6" s="30" t="s">
        <v>820</v>
      </c>
      <c r="B6" s="69">
        <v>36.700000000000003</v>
      </c>
      <c r="C6" s="31">
        <v>63.3</v>
      </c>
      <c r="D6" s="69">
        <v>34.799999999999997</v>
      </c>
      <c r="E6" s="31">
        <v>65.2</v>
      </c>
    </row>
    <row r="7" spans="1:5" ht="20.100000000000001" customHeight="1" x14ac:dyDescent="0.25">
      <c r="A7" s="30" t="s">
        <v>821</v>
      </c>
      <c r="B7" s="69">
        <v>32.4</v>
      </c>
      <c r="C7" s="31">
        <v>67.599999999999994</v>
      </c>
      <c r="D7" s="69">
        <v>31.9</v>
      </c>
      <c r="E7" s="31">
        <v>68.099999999999994</v>
      </c>
    </row>
    <row r="8" spans="1:5" x14ac:dyDescent="0.25">
      <c r="A8" s="58" t="s">
        <v>938</v>
      </c>
    </row>
    <row r="10" spans="1:5" x14ac:dyDescent="0.25">
      <c r="A10" s="58" t="s">
        <v>779</v>
      </c>
    </row>
  </sheetData>
  <mergeCells count="3">
    <mergeCell ref="A2:A3"/>
    <mergeCell ref="B2:C2"/>
    <mergeCell ref="D2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121</vt:i4>
      </vt:variant>
    </vt:vector>
  </HeadingPairs>
  <TitlesOfParts>
    <vt:vector size="121" baseType="lpstr">
      <vt:lpstr>청년통계목록</vt:lpstr>
      <vt:lpstr>청년인구</vt:lpstr>
      <vt:lpstr>2 성별 청년인구</vt:lpstr>
      <vt:lpstr>3 청년인구전망</vt:lpstr>
      <vt:lpstr>4 전체 인구 대비 청년인구 구성비</vt:lpstr>
      <vt:lpstr>보류-6 청년 남성 시도별 순이동자수</vt:lpstr>
      <vt:lpstr>보류-7 청년 여성 시도별 순이동자수</vt:lpstr>
      <vt:lpstr>보류-8 현재 거주지역에서 계속 살 의향</vt:lpstr>
      <vt:lpstr>보류-9 거주지역에서 타 지역으로 이사하고 싶은 이유</vt:lpstr>
      <vt:lpstr>10 청년 체류외국인 수</vt:lpstr>
      <vt:lpstr>11 청년 등록외국인 수</vt:lpstr>
      <vt:lpstr>보류-12 청년 단기체류외국인 수</vt:lpstr>
      <vt:lpstr>보류-13 청년 하한 연령규정</vt:lpstr>
      <vt:lpstr>보류-14 청년 상한 연령규정</vt:lpstr>
      <vt:lpstr>15 조혼율</vt:lpstr>
      <vt:lpstr>17 결혼에 대한 견해</vt:lpstr>
      <vt:lpstr>보류-18 결혼 문화에 대한 태도</vt:lpstr>
      <vt:lpstr>보류-19 모의 출생아수</vt:lpstr>
      <vt:lpstr>보류-20 모의 연령별 출산율 추이</vt:lpstr>
      <vt:lpstr>보류-21 향후 결혼 계획</vt:lpstr>
      <vt:lpstr>22 출산연령</vt:lpstr>
      <vt:lpstr>23 향후 자녀 출산 의향</vt:lpstr>
      <vt:lpstr>보류-24 이상적인 자녀수</vt:lpstr>
      <vt:lpstr>보류-25 결혼을 하지 않는 이유</vt:lpstr>
      <vt:lpstr>보류-26 이혼에 대한 견해</vt:lpstr>
      <vt:lpstr>보류-28 대학취업률</vt:lpstr>
      <vt:lpstr>29 고등교육기관 진학률</vt:lpstr>
      <vt:lpstr>31 직업계고 취업률</vt:lpstr>
      <vt:lpstr>보류-32 일반고 취업자 비율</vt:lpstr>
      <vt:lpstr>33 대학등록금</vt:lpstr>
      <vt:lpstr>34 대학등록금 대출자 규모</vt:lpstr>
      <vt:lpstr>35 장학금 규모</vt:lpstr>
      <vt:lpstr>보류-36 학제별 대학졸업 소요기간</vt:lpstr>
      <vt:lpstr>37 대졸자 휴학 경험자 비율</vt:lpstr>
      <vt:lpstr>38 대학생 학업중단율</vt:lpstr>
      <vt:lpstr>39 고등교육기관 졸업 유예자</vt:lpstr>
      <vt:lpstr>40 학교 졸업까지 소요기간</vt:lpstr>
      <vt:lpstr>41 평생학습 형식교육 참여율</vt:lpstr>
      <vt:lpstr>42 평생학습 비형식교육 참여율</vt:lpstr>
      <vt:lpstr>43 평생학습 직업 관련 비형식교육 참여율</vt:lpstr>
      <vt:lpstr>44 직업교육훈련 참여율</vt:lpstr>
      <vt:lpstr>45 한달 평균 자기계발비 지출액</vt:lpstr>
      <vt:lpstr>46 학교교육의 효과-지식, 기술 습득</vt:lpstr>
      <vt:lpstr>보류-47 학교교육의 효과-도덕성과 인성</vt:lpstr>
      <vt:lpstr>보류-48 학교교육의 효과-국가관 및 사회관</vt:lpstr>
      <vt:lpstr>보류-50 본인이 하는 일이 가치있다고 생각하는 정도</vt:lpstr>
      <vt:lpstr>51 갖추었다고 생각하는 미래 실현 요소-나의 교육수준</vt:lpstr>
      <vt:lpstr>52 갖추었다고 생각하는 미래 실현 요소-나의 노력</vt:lpstr>
      <vt:lpstr>갖추었다고 생각하는 미래 실현 요소-좋은 사람들을 아는것</vt:lpstr>
      <vt:lpstr>54 바라는 미래 실현가능성</vt:lpstr>
      <vt:lpstr>55 학생이 기대하는 교육수준</vt:lpstr>
      <vt:lpstr>56 전공과 직업일치도</vt:lpstr>
      <vt:lpstr>57 청년 가구유형별 평균소득</vt:lpstr>
      <vt:lpstr>58 장년 대비 청년 상대임금</vt:lpstr>
      <vt:lpstr>59 청년층 정규직 대비 비정규직 상대임금</vt:lpstr>
      <vt:lpstr>60 청년 가구주 자산액 추이</vt:lpstr>
      <vt:lpstr>62 청년 가구주 부채액 추이</vt:lpstr>
      <vt:lpstr>63 청년 가구주 부채액 증감율</vt:lpstr>
      <vt:lpstr>64 청년 가구주 부채보유 가구 비율</vt:lpstr>
      <vt:lpstr>65 청년 경제활동참여율</vt:lpstr>
      <vt:lpstr>67 청년 실업률</vt:lpstr>
      <vt:lpstr>보류-69 청년 구직단념자 비율</vt:lpstr>
      <vt:lpstr>70 청년 쉬었음 인구 비율</vt:lpstr>
      <vt:lpstr>71 청년 니트(NEET) 비율 </vt:lpstr>
      <vt:lpstr>72 첫 직장 근속기간</vt:lpstr>
      <vt:lpstr>73 청년 이직 또는 구직시 가장 큰 영향을 미치는 요인</vt:lpstr>
      <vt:lpstr>74 청년 신설법인 비율</vt:lpstr>
      <vt:lpstr>보류-77 신입사원 경쟁률</vt:lpstr>
      <vt:lpstr>78 청년 공시생(일반직 공무원) 규모</vt:lpstr>
      <vt:lpstr>79 청년거주 주택유형</vt:lpstr>
      <vt:lpstr>80 청년 원룸거주 비율</vt:lpstr>
      <vt:lpstr>81 청년 평균 거주기간</vt:lpstr>
      <vt:lpstr>82 청년 거주 주택 점유형태_월세</vt:lpstr>
      <vt:lpstr>84 지하,반지하, 옥탑방 거주 가구 비율</vt:lpstr>
      <vt:lpstr>86 기숙사 수용률</vt:lpstr>
      <vt:lpstr>최근 1년간 1달 이상 주택 이외의 거처에 거주한 경험률</vt:lpstr>
      <vt:lpstr>89 부모 동거 여부</vt:lpstr>
      <vt:lpstr>90 독립하려는 구체적인 계획 유무</vt:lpstr>
      <vt:lpstr>91 독립하려는 주된 이유</vt:lpstr>
      <vt:lpstr>92 독립을 계획하지 않는 주된 이유</vt:lpstr>
      <vt:lpstr>93 삶을 결정함에 있어서 자유로운 정도</vt:lpstr>
      <vt:lpstr>94 생활여건의 변화</vt:lpstr>
      <vt:lpstr>96 사회보험료 부담-건강보험</vt:lpstr>
      <vt:lpstr>97 사회보험료 부담-국민연금</vt:lpstr>
      <vt:lpstr>98 사회보험료 부담-고용보험</vt:lpstr>
      <vt:lpstr>99 청년 상대적 빈곤율</vt:lpstr>
      <vt:lpstr>101 은둔 청년의 은둔 이유</vt:lpstr>
      <vt:lpstr>102 은둔 청년의 은둔기간</vt:lpstr>
      <vt:lpstr>보류-104 한부모 가구 비율</vt:lpstr>
      <vt:lpstr>105 자립준비 청년 비율</vt:lpstr>
      <vt:lpstr>보류-106 국민기초생활보장제도 수급 여부 및 수립 경험</vt:lpstr>
      <vt:lpstr>107 청년의 정기적인 운동습관-걷기 실천율</vt:lpstr>
      <vt:lpstr>108 청년의 정기적인 운동습관-유산소 실천율</vt:lpstr>
      <vt:lpstr>보류-111 청년 우울장애 유병률</vt:lpstr>
      <vt:lpstr>112 청년 자살률</vt:lpstr>
      <vt:lpstr>보류-113 청년 흡연율</vt:lpstr>
      <vt:lpstr>보류-114 청년 음주율</vt:lpstr>
      <vt:lpstr>115 청년 병원 이용비율</vt:lpstr>
      <vt:lpstr>116 최근 1년간 번아웃 경험 비율</vt:lpstr>
      <vt:lpstr>118 청년의 문화 및 여가생활 시간(평일)</vt:lpstr>
      <vt:lpstr>119 월 청년의 문화 및 여가생활 비용</vt:lpstr>
      <vt:lpstr>120 청년의 문화 및 여가생활 만족도</vt:lpstr>
      <vt:lpstr>122 청년의 삶의 만족도</vt:lpstr>
      <vt:lpstr>123 청년의 주관적 계층의식</vt:lpstr>
      <vt:lpstr>124 청년의 공정성에 대한 인식_교육기회</vt:lpstr>
      <vt:lpstr>125 청년의 공정성에 대한 인식_취업기회</vt:lpstr>
      <vt:lpstr>126 긴급상황시 도움을 받을 수 있는 비율-질병</vt:lpstr>
      <vt:lpstr>128 긴급상황시 도움을 받을 수 있는 비율-낙심,우울</vt:lpstr>
      <vt:lpstr>보류-129 청년의 부모 부양에 대한 견해</vt:lpstr>
      <vt:lpstr>130 청년의 가족관계 만족도</vt:lpstr>
      <vt:lpstr>131 청년의 자원봉사 참여 여부</vt:lpstr>
      <vt:lpstr>132 청년의 기부활동 참여</vt:lpstr>
      <vt:lpstr>134 대통령선거 청년 투표율</vt:lpstr>
      <vt:lpstr>136 지방선거 청년 투표율</vt:lpstr>
      <vt:lpstr>137 정치에 대한 관심 정도</vt:lpstr>
      <vt:lpstr>138 정치, 사회참여 경험-서명운동</vt:lpstr>
      <vt:lpstr>139 정치, 사회참여 경험- 시위, 집회 참여</vt:lpstr>
      <vt:lpstr>140 정부 및 공공기관 신뢰도-중앙부처</vt:lpstr>
      <vt:lpstr>141 정부 및 공공기관 신뢰도-지방자치단체</vt:lpstr>
      <vt:lpstr>142 정부 및 공공기관 신뢰도-국회</vt:lpstr>
      <vt:lpstr>143 정부 및 공공기관 신뢰도-법원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plani</cp:lastModifiedBy>
  <cp:lastPrinted>2022-06-20T06:24:22Z</cp:lastPrinted>
  <dcterms:created xsi:type="dcterms:W3CDTF">2021-07-07T09:31:01Z</dcterms:created>
  <dcterms:modified xsi:type="dcterms:W3CDTF">2025-09-24T00:42:26Z</dcterms:modified>
</cp:coreProperties>
</file>